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0" windowWidth="14895" windowHeight="7875"/>
  </bookViews>
  <sheets>
    <sheet name="TSQT" sheetId="2" r:id="rId1"/>
    <sheet name="DCKTCD" sheetId="1" r:id="rId2"/>
    <sheet name="TDNB" sheetId="3" r:id="rId3"/>
  </sheets>
  <definedNames>
    <definedName name="_xlnm.Print_Titles" localSheetId="1">DCKTCD!$18:$20</definedName>
  </definedNames>
  <calcPr calcId="145621"/>
</workbook>
</file>

<file path=xl/calcChain.xml><?xml version="1.0" encoding="utf-8"?>
<calcChain xmlns="http://schemas.openxmlformats.org/spreadsheetml/2006/main">
  <c r="A23" i="1" l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22" i="1"/>
  <c r="G22" i="2" l="1"/>
  <c r="E22" i="2"/>
  <c r="D22" i="2"/>
  <c r="V20" i="2"/>
  <c r="S20" i="2"/>
  <c r="R20" i="2"/>
  <c r="U20" i="2" s="1"/>
  <c r="Q20" i="2"/>
  <c r="I20" i="2"/>
  <c r="H20" i="2"/>
  <c r="S21" i="2"/>
  <c r="R21" i="2"/>
  <c r="Q21" i="2"/>
  <c r="H21" i="2"/>
  <c r="H22" i="2" l="1"/>
  <c r="U21" i="2"/>
  <c r="F21" i="2" s="1"/>
  <c r="I51" i="1"/>
  <c r="K51" i="1"/>
  <c r="I49" i="1"/>
  <c r="K49" i="1"/>
  <c r="I50" i="1"/>
  <c r="K50" i="1"/>
  <c r="I31" i="1"/>
  <c r="K31" i="1"/>
  <c r="H45" i="1"/>
  <c r="I45" i="1" s="1"/>
  <c r="K45" i="1"/>
  <c r="J23" i="3"/>
  <c r="H23" i="3"/>
  <c r="G23" i="3"/>
  <c r="J55" i="1"/>
  <c r="K47" i="1"/>
  <c r="I47" i="1"/>
  <c r="K25" i="1"/>
  <c r="I25" i="1"/>
  <c r="K41" i="1"/>
  <c r="I41" i="1"/>
  <c r="K26" i="1"/>
  <c r="I26" i="1"/>
  <c r="K36" i="1"/>
  <c r="I36" i="1"/>
  <c r="K40" i="1"/>
  <c r="I40" i="1"/>
  <c r="K54" i="1"/>
  <c r="I54" i="1"/>
  <c r="K44" i="1"/>
  <c r="I44" i="1"/>
  <c r="K35" i="1"/>
  <c r="I35" i="1"/>
  <c r="K37" i="1"/>
  <c r="I37" i="1"/>
  <c r="K43" i="1"/>
  <c r="H43" i="1"/>
  <c r="I43" i="1" s="1"/>
  <c r="K30" i="1"/>
  <c r="I30" i="1"/>
  <c r="K22" i="1"/>
  <c r="I22" i="1"/>
  <c r="K33" i="1"/>
  <c r="I33" i="1"/>
  <c r="K42" i="1"/>
  <c r="I42" i="1"/>
  <c r="K39" i="1"/>
  <c r="I39" i="1"/>
  <c r="K28" i="1"/>
  <c r="I28" i="1"/>
  <c r="K29" i="1"/>
  <c r="I29" i="1"/>
  <c r="K27" i="1"/>
  <c r="I27" i="1"/>
  <c r="K38" i="1"/>
  <c r="I38" i="1"/>
  <c r="K53" i="1"/>
  <c r="I53" i="1"/>
  <c r="K52" i="1"/>
  <c r="I52" i="1"/>
  <c r="K48" i="1"/>
  <c r="H48" i="1"/>
  <c r="I48" i="1" s="1"/>
  <c r="K46" i="1"/>
  <c r="I46" i="1"/>
  <c r="K32" i="1"/>
  <c r="I32" i="1"/>
  <c r="K23" i="1"/>
  <c r="I23" i="1"/>
  <c r="K34" i="1"/>
  <c r="I34" i="1"/>
  <c r="K24" i="1"/>
  <c r="I24" i="1"/>
  <c r="K21" i="1"/>
  <c r="I21" i="1"/>
  <c r="I21" i="2" l="1"/>
  <c r="I22" i="2" s="1"/>
  <c r="F22" i="2"/>
  <c r="V21" i="2"/>
  <c r="K55" i="1"/>
  <c r="I55" i="1"/>
  <c r="H55" i="1"/>
</calcChain>
</file>

<file path=xl/sharedStrings.xml><?xml version="1.0" encoding="utf-8"?>
<sst xmlns="http://schemas.openxmlformats.org/spreadsheetml/2006/main" count="325" uniqueCount="143">
  <si>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</si>
  <si>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</si>
  <si>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</si>
  <si>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</si>
  <si>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</si>
  <si>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</si>
  <si>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</si>
  <si>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</si>
  <si>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</si>
  <si>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</si>
  <si>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</si>
  <si>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</si>
  <si>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</si>
  <si>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</si>
  <si>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</si>
  <si>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</si>
  <si>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</si>
  <si>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</si>
  <si>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</si>
  <si>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</si>
  <si>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</si>
  <si>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</si>
  <si>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</si>
  <si>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</si>
  <si>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</si>
  <si>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</si>
  <si>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</si>
  <si>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Bàn HS liền ghế chân sắt</t>
  </si>
  <si>
    <t>Ghế tựa gỗ</t>
  </si>
  <si>
    <t>Bàn gỗ làm việc</t>
  </si>
  <si>
    <t>Ghế đẩu chân sắt mặt gỗ</t>
  </si>
  <si>
    <t>Quạt trần</t>
  </si>
  <si>
    <t>Điện thoại bàn</t>
  </si>
  <si>
    <t>Bảng từ trắng</t>
  </si>
  <si>
    <t>Quạt trần đảo 2 chiều</t>
  </si>
  <si>
    <t>HC2013010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</si>
  <si>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</si>
  <si>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</si>
  <si>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</si>
  <si>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</si>
  <si>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</si>
  <si>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</si>
  <si>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</si>
  <si>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</si>
  <si>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</si>
  <si>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</si>
  <si>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</si>
  <si>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</si>
  <si>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Bàn cắt</t>
  </si>
  <si>
    <t>2,4x1,2x0,78</t>
  </si>
  <si>
    <t>-</t>
  </si>
  <si>
    <t>1,2 m</t>
  </si>
  <si>
    <t xml:space="preserve">Bàn vi tính đôi </t>
  </si>
  <si>
    <t>1.4x0.6x0.77</t>
  </si>
  <si>
    <t>Bộ tủ bếp</t>
  </si>
  <si>
    <t>Nữ công</t>
  </si>
  <si>
    <t>Tủ kính khung nhôm</t>
  </si>
  <si>
    <t>0010381</t>
  </si>
  <si>
    <t>Tủ kệ gỗ có kính</t>
  </si>
  <si>
    <t>0010488</t>
  </si>
  <si>
    <t>Tủ kệ khung nhôm có kính</t>
  </si>
  <si>
    <t>Bàn Dinh dưỡng mặt đá</t>
  </si>
  <si>
    <t xml:space="preserve">Bảng từ </t>
  </si>
  <si>
    <t>Bàn Hội trường</t>
  </si>
  <si>
    <t xml:space="preserve">Tủ sắt </t>
  </si>
  <si>
    <t>Bàn vi tính giáo viên</t>
  </si>
  <si>
    <t>Bảng mica kiếng tủ TB</t>
  </si>
  <si>
    <t>HC5001845</t>
  </si>
  <si>
    <t>Giá treo bản vẽ</t>
  </si>
  <si>
    <t>HC5001856</t>
  </si>
  <si>
    <t>HC5001924</t>
  </si>
  <si>
    <t>HC5001925</t>
  </si>
  <si>
    <t>Gương soi lớn chân gỗ</t>
  </si>
  <si>
    <t>HC5001926</t>
  </si>
  <si>
    <t>Tủ sắt sơn tĩnh điện</t>
  </si>
  <si>
    <t>HC5001963</t>
  </si>
  <si>
    <t>HC5001964</t>
  </si>
  <si>
    <t>HC2012005</t>
  </si>
  <si>
    <t>Bàn vi tính đôi</t>
  </si>
  <si>
    <t>HC5001978</t>
  </si>
  <si>
    <t>HC5002032</t>
  </si>
  <si>
    <t>Tổng:</t>
  </si>
  <si>
    <t>KHOA CÔNG NGHỆ MAY - THỜI TRANG</t>
  </si>
  <si>
    <t>Ban Kiểm kê gồm:</t>
  </si>
  <si>
    <t>Ông (bà): Phạm Hữu Lộc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</si>
  <si>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</si>
  <si>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</si>
  <si>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</si>
  <si>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</si>
  <si>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</si>
  <si>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>TRƯỞNG KHOA</t>
  </si>
  <si>
    <t>Trương Việt Khánh Trang</t>
  </si>
  <si>
    <t>HIỆUTRƯỞNG</t>
  </si>
  <si>
    <t>UBND THÀNH PHỐ HỒ CHÍ MINH</t>
  </si>
  <si>
    <t>BIÊN BẢNG KIỂM KÊ CÔNG CỤ DỤNG CỤ (TÀI SẢN QUẢN TRỊ)</t>
  </si>
  <si>
    <t>Tủ kính gỗ</t>
  </si>
  <si>
    <t>Thời điểm kiểm kê: 00 giờ 00 ngày 01 tháng 01 năm 2018</t>
  </si>
  <si>
    <t>Ông (bà): Đinh Văn Đệ</t>
  </si>
  <si>
    <t xml:space="preserve">Ông (bà): Lê Quang Liêm 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</si>
  <si>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</si>
  <si>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</si>
  <si>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</si>
  <si>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</si>
  <si>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</si>
  <si>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</si>
  <si>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</si>
  <si>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</si>
  <si>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</si>
  <si>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</si>
  <si>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</si>
  <si>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</si>
  <si>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</si>
  <si>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</si>
  <si>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</si>
  <si>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TBDCQL khác</t>
  </si>
  <si>
    <t xml:space="preserve">TRƯỜNG CAO ĐẲNG LÝ TỰ TRỌNG  </t>
  </si>
  <si>
    <t xml:space="preserve">TRƯỜNG CAO ĐẲNG LÝ TỰ TRỌNG </t>
  </si>
  <si>
    <t>THÀNH PHỐ HỒ CHÍ MINH</t>
  </si>
  <si>
    <t>Đã kiểm kê TSQT, kết quả như sau:</t>
  </si>
  <si>
    <t>Đã kiểm kê TSQT (TDNB), kết quả như sau:</t>
  </si>
  <si>
    <t>BIÊN BẢN KIỂM KÊ TÀI SẢN (Theo dõi nội bộ)</t>
  </si>
  <si>
    <t>Hội đồng kiểm kê gồm:</t>
  </si>
  <si>
    <t>Đại diện: Chủ tịch Hội đồng kiểm kê</t>
  </si>
  <si>
    <t xml:space="preserve">Chức vụ: Hiệu Trưởng </t>
  </si>
  <si>
    <t>Đại diện: Phó Chủ tịch Hội đồng kiểm kê</t>
  </si>
  <si>
    <t xml:space="preserve">Chức vụ: Phó  Hiệu Trưởng </t>
  </si>
  <si>
    <t>Đại diện: Ủy Viên Hội đồng kiểm kê</t>
  </si>
  <si>
    <t xml:space="preserve">Ông (bà): Lâm Viết Dũng </t>
  </si>
  <si>
    <t>Chức vụ: TP. Thiết bị -Vật tư</t>
  </si>
  <si>
    <t>Chức vụ: TP. Quản trị - Dịch vụ</t>
  </si>
  <si>
    <t xml:space="preserve">Ông (bà): Nguyễn Kính       </t>
  </si>
  <si>
    <t>Chức vụ: TP. Kế hoạch - Tài Chính</t>
  </si>
  <si>
    <t xml:space="preserve">Ông (bà): Lê Xuân Thiện </t>
  </si>
  <si>
    <t>Chức vụ: Phó TP. TC - HC - TH</t>
  </si>
  <si>
    <t>BIÊN BẢN KIỂM KÊ TÀI SẢN QUẢN TRỊ</t>
  </si>
  <si>
    <t>Ông: Đinh Văn Đệ……………………………….</t>
  </si>
  <si>
    <t>Ông: Lâm Viết Dũng……………………………….</t>
  </si>
  <si>
    <t>Ông: Lê Quang Liêm ………………………………</t>
  </si>
  <si>
    <t>Ông: Nguyễn Kính………………………………..</t>
  </si>
  <si>
    <t>Ông: Lê Xuân Thiện………………………………</t>
  </si>
  <si>
    <t>Ngày 19 tháng 01 năm 2018</t>
  </si>
  <si>
    <t xml:space="preserve">                CÁC ỦY VIÊN</t>
  </si>
  <si>
    <t>ĐN T/LÝ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</si>
</sst>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color indexed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4" fillId="0" borderId="0" applyFont="0" applyFill="0" applyBorder="0" applyAlignment="0" applyProtection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80">
    <xf numFmtId="0" fontId="0" fillId="0" borderId="0" xfId="0"/>
    <xf numFmtId="0" fontId="2" fillId="0" borderId="0" xfId="0" applyFont="1"/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4" fillId="0" borderId="5" xfId="0" quotePrefix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1" fillId="0" borderId="0" xfId="0" applyFont="1"/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3" fontId="11" fillId="0" borderId="5" xfId="0" applyNumberFormat="1" applyFont="1" applyBorder="1" applyAlignment="1">
      <alignment horizontal="center" vertical="center"/>
    </xf>
    <xf numFmtId="0" fontId="11" fillId="3" borderId="5" xfId="0" applyFont="1" applyFill="1" applyBorder="1" applyAlignment="1">
      <alignment vertical="center"/>
    </xf>
    <xf numFmtId="0" fontId="11" fillId="3" borderId="5" xfId="0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vertical="center"/>
    </xf>
    <xf numFmtId="0" fontId="11" fillId="0" borderId="5" xfId="0" applyFont="1" applyBorder="1"/>
    <xf numFmtId="0" fontId="11" fillId="0" borderId="0" xfId="0" applyFont="1" applyBorder="1"/>
    <xf numFmtId="3" fontId="11" fillId="0" borderId="0" xfId="0" applyNumberFormat="1" applyFont="1" applyBorder="1"/>
    <xf numFmtId="0" fontId="13" fillId="0" borderId="5" xfId="0" applyFont="1" applyBorder="1"/>
    <xf numFmtId="0" fontId="13" fillId="0" borderId="5" xfId="0" applyFont="1" applyBorder="1" applyAlignment="1">
      <alignment horizontal="center"/>
    </xf>
    <xf numFmtId="3" fontId="13" fillId="0" borderId="5" xfId="0" applyNumberFormat="1" applyFont="1" applyBorder="1"/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3" fontId="13" fillId="0" borderId="0" xfId="0" applyNumberFormat="1" applyFont="1" applyBorder="1"/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/>
    <xf numFmtId="0" fontId="11" fillId="0" borderId="0" xfId="0" applyFont="1"/>
    <xf numFmtId="0" fontId="3" fillId="0" borderId="0" xfId="0" applyFont="1" applyAlignment="1">
      <alignment horizontal="center"/>
    </xf>
    <xf numFmtId="0" fontId="11" fillId="0" borderId="0" xfId="0" applyFont="1"/>
    <xf numFmtId="0" fontId="8" fillId="0" borderId="0" xfId="0" quotePrefix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3" borderId="0" xfId="0" applyFill="1"/>
    <xf numFmtId="0" fontId="0" fillId="4" borderId="0" xfId="0" applyFill="1"/>
    <xf numFmtId="0" fontId="18" fillId="2" borderId="0" xfId="0" applyFont="1" applyFill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3" fontId="20" fillId="0" borderId="5" xfId="0" applyNumberFormat="1" applyFont="1" applyFill="1" applyBorder="1" applyAlignment="1">
      <alignment horizontal="right" vertical="center"/>
    </xf>
    <xf numFmtId="164" fontId="20" fillId="2" borderId="5" xfId="0" applyNumberFormat="1" applyFont="1" applyFill="1" applyBorder="1" applyAlignment="1">
      <alignment vertical="center" wrapText="1"/>
    </xf>
    <xf numFmtId="3" fontId="20" fillId="0" borderId="5" xfId="0" applyNumberFormat="1" applyFont="1" applyFill="1" applyBorder="1" applyAlignment="1">
      <alignment vertical="center" wrapText="1"/>
    </xf>
    <xf numFmtId="0" fontId="22" fillId="0" borderId="5" xfId="0" applyFont="1" applyFill="1" applyBorder="1"/>
    <xf numFmtId="0" fontId="21" fillId="0" borderId="5" xfId="0" applyFont="1" applyFill="1" applyBorder="1"/>
    <xf numFmtId="0" fontId="9" fillId="5" borderId="5" xfId="0" applyFont="1" applyFill="1" applyBorder="1"/>
    <xf numFmtId="165" fontId="21" fillId="2" borderId="5" xfId="3" applyNumberFormat="1" applyFont="1" applyFill="1" applyBorder="1" applyAlignment="1">
      <alignment horizontal="center" vertical="center" wrapText="1"/>
    </xf>
    <xf numFmtId="164" fontId="21" fillId="2" borderId="5" xfId="2" applyNumberFormat="1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wrapText="1"/>
    </xf>
    <xf numFmtId="164" fontId="21" fillId="2" borderId="5" xfId="2" applyNumberFormat="1" applyFont="1" applyFill="1" applyBorder="1" applyAlignment="1">
      <alignment horizontal="right" vertical="center" wrapText="1"/>
    </xf>
    <xf numFmtId="0" fontId="21" fillId="2" borderId="0" xfId="0" applyFont="1" applyFill="1"/>
    <xf numFmtId="0" fontId="22" fillId="0" borderId="0" xfId="0" applyFont="1" applyFill="1"/>
    <xf numFmtId="0" fontId="20" fillId="2" borderId="5" xfId="0" applyFont="1" applyFill="1" applyBorder="1" applyAlignment="1">
      <alignment vertical="center" wrapText="1"/>
    </xf>
    <xf numFmtId="3" fontId="20" fillId="2" borderId="5" xfId="0" applyNumberFormat="1" applyFont="1" applyFill="1" applyBorder="1" applyAlignment="1">
      <alignment horizontal="right" vertical="center"/>
    </xf>
    <xf numFmtId="3" fontId="20" fillId="2" borderId="5" xfId="0" applyNumberFormat="1" applyFont="1" applyFill="1" applyBorder="1" applyAlignment="1">
      <alignment vertical="center" wrapText="1"/>
    </xf>
    <xf numFmtId="0" fontId="22" fillId="2" borderId="5" xfId="0" applyFont="1" applyFill="1" applyBorder="1"/>
    <xf numFmtId="0" fontId="6" fillId="2" borderId="5" xfId="0" applyFont="1" applyFill="1" applyBorder="1"/>
    <xf numFmtId="0" fontId="13" fillId="0" borderId="5" xfId="0" applyFont="1" applyBorder="1" applyAlignment="1"/>
    <xf numFmtId="164" fontId="13" fillId="0" borderId="5" xfId="0" applyNumberFormat="1" applyFont="1" applyBorder="1"/>
    <xf numFmtId="3" fontId="13" fillId="0" borderId="5" xfId="0" applyNumberFormat="1" applyFont="1" applyBorder="1" applyAlignment="1">
      <alignment horizontal="center"/>
    </xf>
    <xf numFmtId="164" fontId="12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0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1" fillId="0" borderId="5" xfId="0" quotePrefix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23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3" fontId="1" fillId="0" borderId="5" xfId="0" applyNumberFormat="1" applyFont="1" applyFill="1" applyBorder="1" applyAlignment="1">
      <alignment vertical="center"/>
    </xf>
    <xf numFmtId="0" fontId="23" fillId="0" borderId="5" xfId="0" applyFont="1" applyFill="1" applyBorder="1" applyAlignment="1">
      <alignment vertical="center"/>
    </xf>
    <xf numFmtId="0" fontId="24" fillId="0" borderId="5" xfId="0" applyFont="1" applyFill="1" applyBorder="1" applyAlignment="1">
      <alignment horizontal="center" vertical="center"/>
    </xf>
    <xf numFmtId="3" fontId="23" fillId="0" borderId="5" xfId="0" applyNumberFormat="1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23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3" fontId="1" fillId="4" borderId="5" xfId="0" applyNumberFormat="1" applyFont="1" applyFill="1" applyBorder="1" applyAlignment="1">
      <alignment vertical="center"/>
    </xf>
    <xf numFmtId="0" fontId="24" fillId="0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23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3" fontId="1" fillId="3" borderId="5" xfId="0" applyNumberFormat="1" applyFont="1" applyFill="1" applyBorder="1" applyAlignment="1">
      <alignment vertical="center"/>
    </xf>
    <xf numFmtId="0" fontId="25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vertical="center"/>
    </xf>
    <xf numFmtId="3" fontId="23" fillId="3" borderId="5" xfId="0" applyNumberFormat="1" applyFont="1" applyFill="1" applyBorder="1" applyAlignment="1">
      <alignment vertical="center"/>
    </xf>
    <xf numFmtId="0" fontId="23" fillId="3" borderId="5" xfId="0" applyFont="1" applyFill="1" applyBorder="1" applyAlignment="1">
      <alignment horizontal="center" vertical="center" wrapText="1"/>
    </xf>
    <xf numFmtId="0" fontId="23" fillId="4" borderId="5" xfId="0" quotePrefix="1" applyFont="1" applyFill="1" applyBorder="1" applyAlignment="1">
      <alignment horizontal="center" vertical="center"/>
    </xf>
    <xf numFmtId="0" fontId="23" fillId="0" borderId="5" xfId="0" quotePrefix="1" applyFont="1" applyFill="1" applyBorder="1" applyAlignment="1">
      <alignment horizontal="center" vertical="center"/>
    </xf>
    <xf numFmtId="3" fontId="15" fillId="0" borderId="5" xfId="0" applyNumberFormat="1" applyFont="1" applyFill="1" applyBorder="1" applyAlignment="1">
      <alignment vertical="center"/>
    </xf>
    <xf numFmtId="0" fontId="15" fillId="0" borderId="5" xfId="0" applyFont="1" applyFill="1" applyBorder="1" applyAlignment="1">
      <alignment horizontal="center" vertical="center"/>
    </xf>
    <xf numFmtId="3" fontId="3" fillId="0" borderId="5" xfId="0" applyNumberFormat="1" applyFont="1" applyFill="1" applyBorder="1" applyAlignment="1">
      <alignment vertical="center"/>
    </xf>
    <xf numFmtId="0" fontId="15" fillId="0" borderId="5" xfId="0" applyFont="1" applyFill="1" applyBorder="1" applyAlignment="1">
      <alignment horizontal="center" vertical="center" wrapText="1"/>
    </xf>
    <xf numFmtId="0" fontId="1" fillId="4" borderId="5" xfId="0" quotePrefix="1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11" fillId="3" borderId="0" xfId="0" applyFont="1" applyFill="1"/>
    <xf numFmtId="0" fontId="3" fillId="0" borderId="0" xfId="0" applyFont="1" applyAlignment="1"/>
    <xf numFmtId="0" fontId="2" fillId="3" borderId="0" xfId="0" applyFont="1" applyFill="1" applyAlignment="1"/>
    <xf numFmtId="0" fontId="10" fillId="3" borderId="0" xfId="0" applyFont="1" applyFill="1" applyAlignment="1"/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13" fillId="0" borderId="0" xfId="0" applyFont="1"/>
    <xf numFmtId="0" fontId="4" fillId="2" borderId="5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4" xfId="2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4" fontId="18" fillId="2" borderId="5" xfId="2" applyNumberFormat="1" applyFont="1" applyFill="1" applyBorder="1" applyAlignment="1">
      <alignment horizontal="center" vertical="center" wrapText="1"/>
    </xf>
    <xf numFmtId="164" fontId="18" fillId="2" borderId="1" xfId="2" applyNumberFormat="1" applyFont="1" applyFill="1" applyBorder="1" applyAlignment="1">
      <alignment horizontal="center" vertical="center" wrapText="1"/>
    </xf>
    <xf numFmtId="164" fontId="18" fillId="2" borderId="4" xfId="2" applyNumberFormat="1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7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/>
    </xf>
    <xf numFmtId="0" fontId="3" fillId="3" borderId="0" xfId="0" applyFont="1" applyFill="1"/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wrapText="1"/>
    </xf>
    <xf numFmtId="0" fontId="13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left"/>
    </xf>
    <xf numFmtId="0" fontId="1" fillId="0" borderId="0" xfId="0" applyFont="1" applyAlignment="1"/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</cellXfs>
  <cellStyles count="4">
    <cellStyle name="Comma" xfId="2" builtinId="3"/>
    <cellStyle name="Comma 5" xfId="1"/>
    <cellStyle name="Normal" xfId="0" builtinId="0"/>
    <cellStyle name="Percent" xfId="3" builtinId="5"/>
  </cellStyles>
  <dxfs count="4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19050</xdr:rowOff>
    </xdr:from>
    <xdr:to>
      <xdr:col>12</xdr:col>
      <xdr:colOff>209550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972175" y="438150"/>
          <a:ext cx="1943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628650</xdr:colOff>
      <xdr:row>3</xdr:row>
      <xdr:rowOff>28575</xdr:rowOff>
    </xdr:from>
    <xdr:to>
      <xdr:col>2</xdr:col>
      <xdr:colOff>323850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000125" y="657225"/>
          <a:ext cx="1600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2</xdr:row>
      <xdr:rowOff>19050</xdr:rowOff>
    </xdr:from>
    <xdr:to>
      <xdr:col>10</xdr:col>
      <xdr:colOff>857250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629275" y="438150"/>
          <a:ext cx="1914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904875</xdr:colOff>
      <xdr:row>3</xdr:row>
      <xdr:rowOff>28575</xdr:rowOff>
    </xdr:from>
    <xdr:to>
      <xdr:col>2</xdr:col>
      <xdr:colOff>685800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190625" y="657225"/>
          <a:ext cx="1552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2</xdr:row>
      <xdr:rowOff>19050</xdr:rowOff>
    </xdr:from>
    <xdr:to>
      <xdr:col>9</xdr:col>
      <xdr:colOff>809625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57825" y="428625"/>
          <a:ext cx="1933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723900</xdr:colOff>
      <xdr:row>3</xdr:row>
      <xdr:rowOff>9525</xdr:rowOff>
    </xdr:from>
    <xdr:to>
      <xdr:col>2</xdr:col>
      <xdr:colOff>638175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66800" y="619125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tabSelected="1" topLeftCell="A7" workbookViewId="0">
      <selection activeCell="C12" sqref="C12"/>
    </sheetView>
  </sheetViews>
  <sheetFormatPr defaultRowHeight="15" x14ac:dyDescent="0.25"/>
  <cols>
    <col min="1" max="1" width="5.5703125" style="7" customWidth="1"/>
    <col min="2" max="2" width="28.5703125" style="7" customWidth="1"/>
    <col min="3" max="3" width="11" style="7" customWidth="1"/>
    <col min="4" max="4" width="8.42578125" style="7" customWidth="1"/>
    <col min="5" max="5" width="14.28515625" style="7" customWidth="1"/>
    <col min="6" max="6" width="12.7109375" style="7" customWidth="1"/>
    <col min="7" max="7" width="8.7109375" style="7" customWidth="1"/>
    <col min="8" max="8" width="13.85546875" style="7" customWidth="1"/>
    <col min="9" max="9" width="12.42578125" style="7" customWidth="1"/>
    <col min="10" max="10" width="9.28515625" style="7" hidden="1" customWidth="1"/>
    <col min="11" max="11" width="12.140625" style="7" hidden="1" customWidth="1"/>
    <col min="12" max="12" width="9.28515625" style="7" hidden="1" customWidth="1"/>
    <col min="13" max="13" width="11.7109375" style="7" customWidth="1"/>
    <col min="14" max="16384" width="9.140625" style="7"/>
  </cols>
  <sheetData>
    <row r="1" spans="1:13" ht="16.5" x14ac:dyDescent="0.25">
      <c r="A1" s="141" t="s">
        <v>93</v>
      </c>
      <c r="B1" s="141"/>
      <c r="C1" s="141"/>
      <c r="D1" s="141"/>
      <c r="E1" s="1"/>
      <c r="F1" s="1"/>
      <c r="G1" s="142" t="s">
        <v>0</v>
      </c>
      <c r="H1" s="142"/>
      <c r="I1" s="142"/>
      <c r="J1" s="142"/>
      <c r="K1" s="142"/>
      <c r="L1" s="142"/>
      <c r="M1" s="142"/>
    </row>
    <row r="2" spans="1:13" ht="16.5" x14ac:dyDescent="0.25">
      <c r="A2" s="143" t="s">
        <v>116</v>
      </c>
      <c r="B2" s="143"/>
      <c r="C2" s="143"/>
      <c r="D2" s="143"/>
      <c r="E2" s="1"/>
      <c r="F2" s="1"/>
      <c r="G2" s="143" t="s">
        <v>1</v>
      </c>
      <c r="H2" s="143"/>
      <c r="I2" s="143"/>
      <c r="J2" s="143"/>
      <c r="K2" s="143"/>
      <c r="L2" s="143"/>
      <c r="M2" s="143"/>
    </row>
    <row r="3" spans="1:13" ht="16.5" x14ac:dyDescent="0.25">
      <c r="A3" s="143" t="s">
        <v>117</v>
      </c>
      <c r="B3" s="143"/>
      <c r="C3" s="143"/>
      <c r="D3" s="143"/>
      <c r="E3" s="1"/>
      <c r="F3" s="1"/>
      <c r="G3" s="25"/>
      <c r="H3" s="25"/>
      <c r="I3" s="25"/>
      <c r="J3" s="25"/>
      <c r="K3" s="25"/>
      <c r="L3" s="25"/>
      <c r="M3" s="25"/>
    </row>
    <row r="4" spans="1:13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7"/>
    </row>
    <row r="5" spans="1:13" ht="16.5" x14ac:dyDescent="0.25">
      <c r="A5" s="143" t="s">
        <v>134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</row>
    <row r="6" spans="1:13" ht="16.5" x14ac:dyDescent="0.25">
      <c r="A6" s="143" t="s">
        <v>82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3"/>
    </row>
    <row r="7" spans="1:13" s="71" customFormat="1" ht="16.5" customHeight="1" x14ac:dyDescent="0.25">
      <c r="A7" s="144" t="s">
        <v>96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70"/>
      <c r="M7" s="70"/>
    </row>
    <row r="8" spans="1:13" s="71" customFormat="1" ht="16.5" x14ac:dyDescent="0.25">
      <c r="A8" s="145" t="s">
        <v>121</v>
      </c>
      <c r="B8" s="145"/>
      <c r="C8" s="70"/>
      <c r="D8" s="70"/>
      <c r="E8" s="70"/>
      <c r="F8" s="70"/>
      <c r="G8" s="72" t="s">
        <v>122</v>
      </c>
      <c r="H8" s="70"/>
      <c r="I8" s="70"/>
      <c r="J8" s="70"/>
      <c r="K8" s="70"/>
      <c r="L8" s="70"/>
      <c r="M8" s="70"/>
    </row>
    <row r="9" spans="1:13" s="71" customFormat="1" ht="15" customHeight="1" x14ac:dyDescent="0.25">
      <c r="A9" s="144" t="s">
        <v>84</v>
      </c>
      <c r="B9" s="144"/>
      <c r="C9" s="73" t="s">
        <v>123</v>
      </c>
      <c r="D9" s="74"/>
      <c r="E9" s="75"/>
      <c r="F9" s="73"/>
      <c r="G9" s="72" t="s">
        <v>124</v>
      </c>
      <c r="H9" s="73"/>
      <c r="I9" s="73"/>
      <c r="J9" s="74"/>
      <c r="K9" s="144"/>
      <c r="L9" s="144"/>
      <c r="M9" s="144"/>
    </row>
    <row r="10" spans="1:13" s="71" customFormat="1" ht="15.75" x14ac:dyDescent="0.25">
      <c r="A10" s="144" t="s">
        <v>97</v>
      </c>
      <c r="B10" s="144"/>
      <c r="C10" s="73" t="s">
        <v>125</v>
      </c>
      <c r="D10" s="74"/>
      <c r="E10" s="75"/>
      <c r="F10" s="73"/>
      <c r="G10" s="72" t="s">
        <v>126</v>
      </c>
      <c r="H10" s="73"/>
      <c r="I10" s="73"/>
      <c r="J10" s="74"/>
      <c r="K10" s="144"/>
      <c r="L10" s="144"/>
      <c r="M10" s="144"/>
    </row>
    <row r="11" spans="1:13" s="71" customFormat="1" ht="15.75" x14ac:dyDescent="0.25">
      <c r="A11" s="144" t="s">
        <v>127</v>
      </c>
      <c r="B11" s="144"/>
      <c r="C11" s="73" t="s">
        <v>128</v>
      </c>
      <c r="D11" s="74"/>
      <c r="E11" s="75"/>
      <c r="F11" s="73"/>
      <c r="G11" s="72" t="s">
        <v>126</v>
      </c>
      <c r="H11" s="73"/>
      <c r="I11" s="73"/>
      <c r="J11" s="74"/>
      <c r="K11" s="144"/>
      <c r="L11" s="144"/>
      <c r="M11" s="144"/>
    </row>
    <row r="12" spans="1:13" s="71" customFormat="1" ht="15.75" x14ac:dyDescent="0.25">
      <c r="A12" s="144" t="s">
        <v>98</v>
      </c>
      <c r="B12" s="144"/>
      <c r="C12" s="73" t="s">
        <v>129</v>
      </c>
      <c r="D12" s="74"/>
      <c r="E12" s="75"/>
      <c r="F12" s="73"/>
      <c r="G12" s="72" t="s">
        <v>126</v>
      </c>
      <c r="H12" s="73"/>
      <c r="I12" s="73"/>
      <c r="J12" s="74"/>
      <c r="K12" s="144"/>
      <c r="L12" s="144"/>
      <c r="M12" s="144"/>
    </row>
    <row r="13" spans="1:13" s="71" customFormat="1" ht="14.25" customHeight="1" x14ac:dyDescent="0.25">
      <c r="A13" s="144" t="s">
        <v>130</v>
      </c>
      <c r="B13" s="144"/>
      <c r="C13" s="73" t="s">
        <v>131</v>
      </c>
      <c r="D13" s="74"/>
      <c r="E13" s="75"/>
      <c r="F13" s="73"/>
      <c r="G13" s="72" t="s">
        <v>126</v>
      </c>
      <c r="H13" s="73"/>
      <c r="I13" s="73"/>
      <c r="J13" s="74"/>
      <c r="K13" s="144"/>
      <c r="L13" s="144"/>
      <c r="M13" s="144"/>
    </row>
    <row r="14" spans="1:13" s="71" customFormat="1" ht="15.75" customHeight="1" x14ac:dyDescent="0.25">
      <c r="A14" s="144" t="s">
        <v>132</v>
      </c>
      <c r="B14" s="144"/>
      <c r="C14" s="73" t="s">
        <v>133</v>
      </c>
      <c r="D14" s="74"/>
      <c r="E14" s="75"/>
      <c r="F14" s="73"/>
      <c r="G14" s="74"/>
      <c r="H14" s="144"/>
      <c r="I14" s="144"/>
      <c r="J14" s="74"/>
      <c r="K14" s="144"/>
      <c r="L14" s="144"/>
      <c r="M14" s="144"/>
    </row>
    <row r="15" spans="1:13" s="77" customFormat="1" ht="16.5" x14ac:dyDescent="0.25">
      <c r="A15" s="144" t="s">
        <v>118</v>
      </c>
      <c r="B15" s="144"/>
      <c r="C15" s="144"/>
      <c r="D15" s="70"/>
      <c r="E15" s="76"/>
      <c r="F15" s="76"/>
      <c r="G15" s="76"/>
      <c r="H15" s="70"/>
      <c r="I15" s="70"/>
      <c r="J15" s="70"/>
      <c r="K15" s="70"/>
    </row>
    <row r="16" spans="1:13" ht="8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22" s="39" customFormat="1" ht="15" customHeight="1" x14ac:dyDescent="0.25">
      <c r="A17" s="140" t="s">
        <v>99</v>
      </c>
      <c r="B17" s="140" t="s">
        <v>100</v>
      </c>
      <c r="C17" s="140" t="s">
        <v>101</v>
      </c>
      <c r="D17" s="133" t="s">
        <v>36</v>
      </c>
      <c r="E17" s="133"/>
      <c r="F17" s="133"/>
      <c r="G17" s="133" t="s">
        <v>102</v>
      </c>
      <c r="H17" s="133"/>
      <c r="I17" s="133"/>
      <c r="J17" s="133" t="s">
        <v>103</v>
      </c>
      <c r="K17" s="133"/>
      <c r="L17" s="133"/>
      <c r="M17" s="133" t="s">
        <v>104</v>
      </c>
      <c r="N17" s="134" t="s">
        <v>105</v>
      </c>
      <c r="O17" s="133" t="s">
        <v>106</v>
      </c>
      <c r="P17" s="133" t="s">
        <v>107</v>
      </c>
      <c r="Q17" s="133" t="s">
        <v>108</v>
      </c>
      <c r="R17" s="130" t="s">
        <v>109</v>
      </c>
      <c r="S17" s="130" t="s">
        <v>110</v>
      </c>
      <c r="T17" s="130" t="s">
        <v>111</v>
      </c>
      <c r="U17" s="131" t="s">
        <v>112</v>
      </c>
    </row>
    <row r="18" spans="1:22" s="39" customFormat="1" ht="18" customHeight="1" x14ac:dyDescent="0.25">
      <c r="A18" s="140"/>
      <c r="B18" s="140"/>
      <c r="C18" s="140"/>
      <c r="D18" s="40" t="s">
        <v>12</v>
      </c>
      <c r="E18" s="40" t="s">
        <v>37</v>
      </c>
      <c r="F18" s="40" t="s">
        <v>38</v>
      </c>
      <c r="G18" s="40" t="s">
        <v>12</v>
      </c>
      <c r="H18" s="40" t="s">
        <v>37</v>
      </c>
      <c r="I18" s="40" t="s">
        <v>38</v>
      </c>
      <c r="J18" s="40" t="s">
        <v>113</v>
      </c>
      <c r="K18" s="40" t="s">
        <v>37</v>
      </c>
      <c r="L18" s="40" t="s">
        <v>38</v>
      </c>
      <c r="M18" s="133"/>
      <c r="N18" s="135"/>
      <c r="O18" s="133"/>
      <c r="P18" s="133"/>
      <c r="Q18" s="133"/>
      <c r="R18" s="130"/>
      <c r="S18" s="130"/>
      <c r="T18" s="130"/>
      <c r="U18" s="132"/>
    </row>
    <row r="19" spans="1:22" s="129" customFormat="1" ht="15" customHeight="1" x14ac:dyDescent="0.25">
      <c r="A19" s="126" t="s">
        <v>14</v>
      </c>
      <c r="B19" s="126" t="s">
        <v>15</v>
      </c>
      <c r="C19" s="126" t="s">
        <v>16</v>
      </c>
      <c r="D19" s="126">
        <v>1</v>
      </c>
      <c r="E19" s="126">
        <v>2</v>
      </c>
      <c r="F19" s="126">
        <v>3</v>
      </c>
      <c r="G19" s="126">
        <v>4</v>
      </c>
      <c r="H19" s="126">
        <v>5</v>
      </c>
      <c r="I19" s="126">
        <v>6</v>
      </c>
      <c r="J19" s="126"/>
      <c r="K19" s="126"/>
      <c r="L19" s="126"/>
      <c r="M19" s="126" t="s">
        <v>17</v>
      </c>
      <c r="N19" s="69"/>
      <c r="O19" s="126"/>
      <c r="P19" s="126"/>
      <c r="Q19" s="126"/>
      <c r="R19" s="127"/>
      <c r="S19" s="127"/>
      <c r="T19" s="127"/>
      <c r="U19" s="128"/>
    </row>
    <row r="20" spans="1:22" s="56" customFormat="1" ht="16.5" x14ac:dyDescent="0.25">
      <c r="A20" s="41">
        <v>1</v>
      </c>
      <c r="B20" s="57" t="s">
        <v>54</v>
      </c>
      <c r="C20" s="53">
        <v>5000634</v>
      </c>
      <c r="D20" s="41">
        <v>2</v>
      </c>
      <c r="E20" s="58">
        <v>29700000</v>
      </c>
      <c r="F20" s="46">
        <v>0</v>
      </c>
      <c r="G20" s="41">
        <v>2</v>
      </c>
      <c r="H20" s="59">
        <f>E20</f>
        <v>29700000</v>
      </c>
      <c r="I20" s="46">
        <f>F20</f>
        <v>0</v>
      </c>
      <c r="J20" s="60"/>
      <c r="K20" s="60"/>
      <c r="L20" s="60"/>
      <c r="M20" s="61"/>
      <c r="N20" s="50" t="s">
        <v>114</v>
      </c>
      <c r="O20" s="41">
        <v>1999</v>
      </c>
      <c r="P20" s="41">
        <v>8</v>
      </c>
      <c r="Q20" s="51">
        <f>100%/P20</f>
        <v>0.125</v>
      </c>
      <c r="R20" s="52">
        <f>E20/P20</f>
        <v>3712500</v>
      </c>
      <c r="S20" s="53">
        <f>2017-O20-T20</f>
        <v>18</v>
      </c>
      <c r="T20" s="53"/>
      <c r="U20" s="54">
        <f>R20*S20</f>
        <v>66825000</v>
      </c>
      <c r="V20" s="55">
        <f>IF(F20&lt;0,0,F20)</f>
        <v>0</v>
      </c>
    </row>
    <row r="21" spans="1:22" s="56" customFormat="1" ht="16.5" x14ac:dyDescent="0.25">
      <c r="A21" s="41">
        <v>2</v>
      </c>
      <c r="B21" s="42" t="s">
        <v>95</v>
      </c>
      <c r="C21" s="43">
        <v>5001824</v>
      </c>
      <c r="D21" s="44">
        <v>1</v>
      </c>
      <c r="E21" s="45">
        <v>8000000</v>
      </c>
      <c r="F21" s="46">
        <f>E21-U21</f>
        <v>0</v>
      </c>
      <c r="G21" s="44">
        <v>1</v>
      </c>
      <c r="H21" s="47">
        <f>E21</f>
        <v>8000000</v>
      </c>
      <c r="I21" s="46">
        <f>F21</f>
        <v>0</v>
      </c>
      <c r="J21" s="48"/>
      <c r="K21" s="48"/>
      <c r="L21" s="48"/>
      <c r="M21" s="49"/>
      <c r="N21" s="50" t="s">
        <v>114</v>
      </c>
      <c r="O21" s="44">
        <v>2009</v>
      </c>
      <c r="P21" s="44">
        <v>8</v>
      </c>
      <c r="Q21" s="51">
        <f>100%/P21</f>
        <v>0.125</v>
      </c>
      <c r="R21" s="52">
        <f>E21/P21</f>
        <v>1000000</v>
      </c>
      <c r="S21" s="53">
        <f>2017-O21-T21</f>
        <v>8</v>
      </c>
      <c r="T21" s="53"/>
      <c r="U21" s="54">
        <f>R21*S21</f>
        <v>8000000</v>
      </c>
      <c r="V21" s="55">
        <f>IF(F21&lt;0,0,F21)</f>
        <v>0</v>
      </c>
    </row>
    <row r="22" spans="1:22" x14ac:dyDescent="0.25">
      <c r="A22" s="15"/>
      <c r="B22" s="62" t="s">
        <v>81</v>
      </c>
      <c r="C22" s="62"/>
      <c r="D22" s="19">
        <f t="shared" ref="D22:I22" si="0">SUM(D20:D21)</f>
        <v>3</v>
      </c>
      <c r="E22" s="20">
        <f t="shared" si="0"/>
        <v>37700000</v>
      </c>
      <c r="F22" s="63">
        <f t="shared" si="0"/>
        <v>0</v>
      </c>
      <c r="G22" s="64">
        <f t="shared" si="0"/>
        <v>3</v>
      </c>
      <c r="H22" s="20">
        <f t="shared" si="0"/>
        <v>37700000</v>
      </c>
      <c r="I22" s="65">
        <f t="shared" si="0"/>
        <v>0</v>
      </c>
      <c r="J22" s="18"/>
      <c r="K22" s="20"/>
      <c r="L22" s="8"/>
      <c r="M22" s="18"/>
    </row>
    <row r="23" spans="1:22" ht="9.75" customHeight="1" x14ac:dyDescent="0.25">
      <c r="A23" s="16"/>
      <c r="B23" s="16"/>
      <c r="C23" s="16"/>
      <c r="D23" s="16"/>
      <c r="E23" s="16"/>
      <c r="F23" s="16"/>
      <c r="G23" s="17"/>
      <c r="H23" s="17"/>
      <c r="I23" s="16"/>
      <c r="J23" s="16"/>
      <c r="K23" s="17"/>
      <c r="L23" s="16"/>
      <c r="M23" s="16"/>
    </row>
    <row r="24" spans="1:22" s="71" customFormat="1" ht="16.5" x14ac:dyDescent="0.25">
      <c r="A24" s="137" t="s">
        <v>92</v>
      </c>
      <c r="B24" s="137"/>
      <c r="C24" s="137"/>
      <c r="D24" s="78"/>
      <c r="E24" s="78"/>
      <c r="F24" s="78"/>
      <c r="G24" s="79"/>
      <c r="H24" s="138" t="s">
        <v>140</v>
      </c>
      <c r="I24" s="138"/>
      <c r="J24" s="138"/>
      <c r="K24" s="138"/>
      <c r="L24" s="138"/>
      <c r="M24" s="138"/>
    </row>
    <row r="25" spans="1:22" s="71" customFormat="1" ht="20.25" customHeight="1" x14ac:dyDescent="0.25">
      <c r="A25" s="138" t="s">
        <v>87</v>
      </c>
      <c r="B25" s="138"/>
      <c r="C25" s="138"/>
      <c r="D25" s="139" t="s">
        <v>88</v>
      </c>
      <c r="E25" s="139"/>
      <c r="F25" s="139"/>
      <c r="G25" s="139"/>
      <c r="H25" s="136" t="s">
        <v>90</v>
      </c>
      <c r="I25" s="136"/>
      <c r="J25" s="136"/>
      <c r="K25" s="136"/>
      <c r="L25" s="136"/>
      <c r="M25" s="136"/>
    </row>
    <row r="26" spans="1:22" s="71" customFormat="1" ht="32.25" customHeight="1" x14ac:dyDescent="0.25">
      <c r="D26" s="139" t="s">
        <v>135</v>
      </c>
      <c r="E26" s="139"/>
      <c r="F26" s="139"/>
      <c r="G26" s="139"/>
      <c r="H26" s="80"/>
      <c r="I26" s="80"/>
      <c r="J26" s="80"/>
      <c r="K26" s="80"/>
      <c r="L26" s="80"/>
      <c r="M26" s="80"/>
    </row>
    <row r="27" spans="1:22" s="71" customFormat="1" ht="32.25" customHeight="1" x14ac:dyDescent="0.25">
      <c r="D27" s="139" t="s">
        <v>136</v>
      </c>
      <c r="E27" s="139"/>
      <c r="F27" s="139"/>
      <c r="G27" s="139"/>
      <c r="H27" s="80"/>
      <c r="I27" s="80"/>
      <c r="J27" s="80"/>
      <c r="K27" s="80"/>
      <c r="L27" s="80"/>
      <c r="M27" s="80"/>
    </row>
    <row r="28" spans="1:22" s="71" customFormat="1" ht="32.25" customHeight="1" x14ac:dyDescent="0.25">
      <c r="D28" s="139" t="s">
        <v>137</v>
      </c>
      <c r="E28" s="139"/>
      <c r="F28" s="139"/>
      <c r="G28" s="139"/>
      <c r="H28" s="80"/>
      <c r="I28" s="80"/>
      <c r="J28" s="80"/>
      <c r="K28" s="80"/>
      <c r="L28" s="80"/>
      <c r="M28" s="80"/>
    </row>
    <row r="29" spans="1:22" s="71" customFormat="1" ht="32.25" customHeight="1" x14ac:dyDescent="0.25">
      <c r="D29" s="139" t="s">
        <v>138</v>
      </c>
      <c r="E29" s="139"/>
      <c r="F29" s="139"/>
      <c r="G29" s="139"/>
      <c r="H29" s="80"/>
      <c r="I29" s="80"/>
      <c r="J29" s="80"/>
      <c r="K29" s="80"/>
      <c r="L29" s="80"/>
      <c r="M29" s="80"/>
    </row>
    <row r="30" spans="1:22" s="71" customFormat="1" ht="32.25" customHeight="1" x14ac:dyDescent="0.25">
      <c r="A30" s="136" t="s">
        <v>89</v>
      </c>
      <c r="B30" s="136"/>
      <c r="C30" s="136"/>
      <c r="D30" s="139" t="s">
        <v>139</v>
      </c>
      <c r="E30" s="139"/>
      <c r="F30" s="139"/>
      <c r="G30" s="139"/>
      <c r="H30" s="136" t="s">
        <v>91</v>
      </c>
      <c r="I30" s="136"/>
      <c r="J30" s="136"/>
      <c r="K30" s="136"/>
      <c r="L30" s="136"/>
      <c r="M30" s="136"/>
    </row>
    <row r="31" spans="1:22" s="71" customFormat="1" x14ac:dyDescent="0.25"/>
    <row r="32" spans="1:22" s="71" customFormat="1" x14ac:dyDescent="0.25"/>
    <row r="33" s="71" customFormat="1" x14ac:dyDescent="0.25"/>
  </sheetData>
  <sortState ref="A21:V22">
    <sortCondition ref="B21:B22"/>
  </sortState>
  <mergeCells count="50">
    <mergeCell ref="A14:B14"/>
    <mergeCell ref="K14:M14"/>
    <mergeCell ref="A15:C15"/>
    <mergeCell ref="A11:B11"/>
    <mergeCell ref="A12:B12"/>
    <mergeCell ref="A13:B13"/>
    <mergeCell ref="K13:M13"/>
    <mergeCell ref="K12:M12"/>
    <mergeCell ref="K11:M11"/>
    <mergeCell ref="D17:F17"/>
    <mergeCell ref="D26:G26"/>
    <mergeCell ref="A1:D1"/>
    <mergeCell ref="G1:M1"/>
    <mergeCell ref="A2:D2"/>
    <mergeCell ref="G2:M2"/>
    <mergeCell ref="A5:M5"/>
    <mergeCell ref="A3:D3"/>
    <mergeCell ref="A6:M6"/>
    <mergeCell ref="A7:K7"/>
    <mergeCell ref="A8:B8"/>
    <mergeCell ref="A9:B9"/>
    <mergeCell ref="A10:B10"/>
    <mergeCell ref="K10:M10"/>
    <mergeCell ref="K9:M9"/>
    <mergeCell ref="H14:I14"/>
    <mergeCell ref="J17:L17"/>
    <mergeCell ref="A30:C30"/>
    <mergeCell ref="A24:C24"/>
    <mergeCell ref="A25:C25"/>
    <mergeCell ref="D25:G25"/>
    <mergeCell ref="G17:I17"/>
    <mergeCell ref="H24:M24"/>
    <mergeCell ref="H25:M25"/>
    <mergeCell ref="D27:G27"/>
    <mergeCell ref="D28:G28"/>
    <mergeCell ref="D29:G29"/>
    <mergeCell ref="D30:G30"/>
    <mergeCell ref="H30:M30"/>
    <mergeCell ref="A17:A18"/>
    <mergeCell ref="B17:B18"/>
    <mergeCell ref="C17:C18"/>
    <mergeCell ref="R17:R18"/>
    <mergeCell ref="S17:S18"/>
    <mergeCell ref="T17:T18"/>
    <mergeCell ref="U17:U18"/>
    <mergeCell ref="M17:M18"/>
    <mergeCell ref="N17:N18"/>
    <mergeCell ref="O17:O18"/>
    <mergeCell ref="P17:P18"/>
    <mergeCell ref="Q17:Q18"/>
  </mergeCells>
  <pageMargins left="1.5" right="0.45" top="0.5" bottom="0.5" header="0.3" footer="0.3"/>
  <pageSetup paperSize="9" scale="95" orientation="landscape" r:id="rId1"/>
  <headerFooter>
    <oddFooter>&amp;RTrang: ................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opLeftCell="A40" zoomScaleNormal="100" workbookViewId="0">
      <selection activeCell="L49" sqref="L49"/>
    </sheetView>
  </sheetViews>
  <sheetFormatPr defaultRowHeight="15" x14ac:dyDescent="0.25"/>
  <cols>
    <col min="1" max="1" width="4.28515625" customWidth="1"/>
    <col min="2" max="2" width="26.5703125" customWidth="1"/>
    <col min="3" max="3" width="12.7109375" customWidth="1"/>
    <col min="4" max="4" width="8.28515625" customWidth="1"/>
    <col min="5" max="5" width="0.7109375" hidden="1" customWidth="1"/>
    <col min="6" max="6" width="6.85546875" customWidth="1"/>
    <col min="7" max="7" width="11.7109375" customWidth="1"/>
    <col min="8" max="8" width="8.140625" customWidth="1"/>
    <col min="9" max="9" width="13.85546875" customWidth="1"/>
    <col min="10" max="10" width="7.85546875" customWidth="1"/>
    <col min="11" max="11" width="13.85546875" customWidth="1"/>
    <col min="12" max="12" width="13" customWidth="1"/>
  </cols>
  <sheetData>
    <row r="1" spans="1:14" ht="16.5" x14ac:dyDescent="0.25">
      <c r="A1" s="159" t="s">
        <v>93</v>
      </c>
      <c r="B1" s="159"/>
      <c r="C1" s="159"/>
      <c r="D1" s="159"/>
      <c r="E1" s="159"/>
      <c r="F1" s="159"/>
      <c r="G1" s="1"/>
      <c r="H1" s="142" t="s">
        <v>0</v>
      </c>
      <c r="I1" s="142"/>
      <c r="J1" s="142"/>
      <c r="K1" s="142"/>
      <c r="L1" s="142"/>
    </row>
    <row r="2" spans="1:14" ht="16.5" x14ac:dyDescent="0.25">
      <c r="A2" s="142" t="s">
        <v>115</v>
      </c>
      <c r="B2" s="142"/>
      <c r="C2" s="142"/>
      <c r="D2" s="142"/>
      <c r="E2" s="142"/>
      <c r="F2" s="142"/>
      <c r="G2" s="1"/>
      <c r="H2" s="143" t="s">
        <v>1</v>
      </c>
      <c r="I2" s="143"/>
      <c r="J2" s="143"/>
      <c r="K2" s="143"/>
      <c r="L2" s="143"/>
    </row>
    <row r="3" spans="1:14" ht="16.5" x14ac:dyDescent="0.25">
      <c r="A3" s="142" t="s">
        <v>117</v>
      </c>
      <c r="B3" s="142"/>
      <c r="C3" s="142"/>
      <c r="D3" s="142"/>
      <c r="E3" s="142"/>
      <c r="F3" s="142"/>
      <c r="G3" s="1"/>
      <c r="H3" s="24"/>
      <c r="I3" s="24"/>
      <c r="J3" s="24"/>
      <c r="K3" s="24"/>
      <c r="L3" s="24"/>
    </row>
    <row r="4" spans="1:14" ht="24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4" ht="22.5" customHeight="1" x14ac:dyDescent="0.3">
      <c r="A5" s="160" t="s">
        <v>94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  <c r="L5" s="160"/>
    </row>
    <row r="6" spans="1:14" ht="22.5" customHeight="1" x14ac:dyDescent="0.3">
      <c r="A6" s="160" t="s">
        <v>82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</row>
    <row r="7" spans="1:14" ht="16.5" customHeight="1" x14ac:dyDescent="0.25">
      <c r="A7" s="66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</row>
    <row r="8" spans="1:14" ht="16.5" x14ac:dyDescent="0.25">
      <c r="A8" s="162" t="s">
        <v>96</v>
      </c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</row>
    <row r="9" spans="1:14" s="82" customFormat="1" ht="16.5" x14ac:dyDescent="0.25">
      <c r="A9" s="145" t="s">
        <v>121</v>
      </c>
      <c r="B9" s="145"/>
      <c r="C9" s="81"/>
      <c r="D9" s="81"/>
      <c r="E9" s="81"/>
      <c r="F9" s="81"/>
      <c r="G9" s="81"/>
      <c r="H9" s="81"/>
      <c r="I9" s="81"/>
      <c r="J9" s="81"/>
      <c r="K9" s="81"/>
      <c r="L9" s="81"/>
      <c r="N9" s="81"/>
    </row>
    <row r="10" spans="1:14" s="82" customFormat="1" ht="15.75" x14ac:dyDescent="0.25">
      <c r="A10" s="144" t="s">
        <v>84</v>
      </c>
      <c r="B10" s="144"/>
      <c r="C10" s="83"/>
      <c r="D10" s="73" t="s">
        <v>123</v>
      </c>
      <c r="E10" s="79"/>
      <c r="F10" s="73"/>
      <c r="G10" s="73"/>
      <c r="H10" s="84"/>
      <c r="I10" s="72" t="s">
        <v>122</v>
      </c>
      <c r="J10" s="85"/>
      <c r="K10" s="85"/>
      <c r="L10" s="85"/>
    </row>
    <row r="11" spans="1:14" s="82" customFormat="1" ht="15.75" x14ac:dyDescent="0.25">
      <c r="A11" s="144" t="s">
        <v>97</v>
      </c>
      <c r="B11" s="144"/>
      <c r="C11" s="83"/>
      <c r="D11" s="73" t="s">
        <v>125</v>
      </c>
      <c r="E11" s="79"/>
      <c r="F11" s="73"/>
      <c r="G11" s="73"/>
      <c r="H11" s="84"/>
      <c r="I11" s="72" t="s">
        <v>124</v>
      </c>
      <c r="J11" s="85"/>
      <c r="K11" s="85"/>
      <c r="L11" s="85"/>
    </row>
    <row r="12" spans="1:14" s="82" customFormat="1" ht="15.75" x14ac:dyDescent="0.25">
      <c r="A12" s="144" t="s">
        <v>127</v>
      </c>
      <c r="B12" s="144"/>
      <c r="C12" s="83"/>
      <c r="D12" s="73" t="s">
        <v>128</v>
      </c>
      <c r="E12" s="79"/>
      <c r="F12" s="73"/>
      <c r="G12" s="73"/>
      <c r="H12" s="84"/>
      <c r="I12" s="72" t="s">
        <v>126</v>
      </c>
      <c r="J12" s="85"/>
      <c r="K12" s="85"/>
      <c r="L12" s="85"/>
    </row>
    <row r="13" spans="1:14" s="82" customFormat="1" ht="15.75" x14ac:dyDescent="0.25">
      <c r="A13" s="144" t="s">
        <v>98</v>
      </c>
      <c r="B13" s="144"/>
      <c r="C13" s="83"/>
      <c r="D13" s="73" t="s">
        <v>129</v>
      </c>
      <c r="E13" s="79"/>
      <c r="F13" s="73"/>
      <c r="G13" s="73"/>
      <c r="H13" s="84"/>
      <c r="I13" s="72" t="s">
        <v>126</v>
      </c>
      <c r="J13" s="85"/>
      <c r="K13" s="85"/>
      <c r="L13" s="85"/>
    </row>
    <row r="14" spans="1:14" s="82" customFormat="1" ht="15.75" x14ac:dyDescent="0.25">
      <c r="A14" s="144" t="s">
        <v>130</v>
      </c>
      <c r="B14" s="144"/>
      <c r="C14" s="83"/>
      <c r="D14" s="73" t="s">
        <v>131</v>
      </c>
      <c r="E14" s="73"/>
      <c r="F14" s="73"/>
      <c r="G14" s="73"/>
      <c r="H14" s="84"/>
      <c r="I14" s="72" t="s">
        <v>126</v>
      </c>
      <c r="J14" s="85"/>
      <c r="K14" s="85"/>
      <c r="L14" s="85"/>
    </row>
    <row r="15" spans="1:14" s="82" customFormat="1" ht="15.75" x14ac:dyDescent="0.25">
      <c r="A15" s="144" t="s">
        <v>132</v>
      </c>
      <c r="B15" s="144"/>
      <c r="C15" s="83"/>
      <c r="D15" s="73" t="s">
        <v>133</v>
      </c>
      <c r="E15" s="79"/>
      <c r="F15" s="73"/>
      <c r="G15" s="73"/>
      <c r="H15" s="84"/>
      <c r="I15" s="72" t="s">
        <v>126</v>
      </c>
      <c r="J15" s="85"/>
      <c r="K15" s="85"/>
      <c r="L15" s="85"/>
    </row>
    <row r="16" spans="1:14" ht="16.5" customHeight="1" x14ac:dyDescent="0.25">
      <c r="A16" s="161" t="s">
        <v>85</v>
      </c>
      <c r="B16" s="161"/>
      <c r="C16" s="161"/>
      <c r="D16" s="161"/>
      <c r="E16" s="66"/>
      <c r="F16" s="66"/>
      <c r="G16" s="66"/>
      <c r="H16" s="66"/>
      <c r="I16" s="66"/>
      <c r="J16" s="66"/>
      <c r="K16" s="66"/>
      <c r="L16" s="66"/>
    </row>
    <row r="17" spans="1:12" ht="9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15" customHeight="1" x14ac:dyDescent="0.25">
      <c r="A18" s="155" t="s">
        <v>2</v>
      </c>
      <c r="B18" s="155" t="s">
        <v>3</v>
      </c>
      <c r="C18" s="155" t="s">
        <v>4</v>
      </c>
      <c r="D18" s="157" t="s">
        <v>5</v>
      </c>
      <c r="E18" s="157" t="s">
        <v>6</v>
      </c>
      <c r="F18" s="153" t="s">
        <v>7</v>
      </c>
      <c r="G18" s="155" t="s">
        <v>8</v>
      </c>
      <c r="H18" s="149" t="s">
        <v>9</v>
      </c>
      <c r="I18" s="150"/>
      <c r="J18" s="149" t="s">
        <v>10</v>
      </c>
      <c r="K18" s="150"/>
      <c r="L18" s="151" t="s">
        <v>11</v>
      </c>
    </row>
    <row r="19" spans="1:12" x14ac:dyDescent="0.25">
      <c r="A19" s="156"/>
      <c r="B19" s="156"/>
      <c r="C19" s="156"/>
      <c r="D19" s="158"/>
      <c r="E19" s="158"/>
      <c r="F19" s="154"/>
      <c r="G19" s="156"/>
      <c r="H19" s="2" t="s">
        <v>12</v>
      </c>
      <c r="I19" s="3" t="s">
        <v>13</v>
      </c>
      <c r="J19" s="2" t="s">
        <v>12</v>
      </c>
      <c r="K19" s="3" t="s">
        <v>13</v>
      </c>
      <c r="L19" s="152"/>
    </row>
    <row r="20" spans="1:12" x14ac:dyDescent="0.25">
      <c r="A20" s="3" t="s">
        <v>14</v>
      </c>
      <c r="B20" s="3" t="s">
        <v>15</v>
      </c>
      <c r="C20" s="3" t="s">
        <v>16</v>
      </c>
      <c r="D20" s="3" t="s">
        <v>17</v>
      </c>
      <c r="E20" s="4"/>
      <c r="F20" s="3" t="s">
        <v>18</v>
      </c>
      <c r="G20" s="5" t="s">
        <v>19</v>
      </c>
      <c r="H20" s="5" t="s">
        <v>20</v>
      </c>
      <c r="I20" s="5" t="s">
        <v>21</v>
      </c>
      <c r="J20" s="5" t="s">
        <v>22</v>
      </c>
      <c r="K20" s="5" t="s">
        <v>23</v>
      </c>
      <c r="L20" s="6">
        <v>6</v>
      </c>
    </row>
    <row r="21" spans="1:12" ht="25.5" customHeight="1" x14ac:dyDescent="0.25">
      <c r="A21" s="87">
        <v>1</v>
      </c>
      <c r="B21" s="88" t="s">
        <v>61</v>
      </c>
      <c r="C21" s="89">
        <v>5000981</v>
      </c>
      <c r="D21" s="90">
        <v>2002</v>
      </c>
      <c r="E21" s="90" t="s">
        <v>55</v>
      </c>
      <c r="F21" s="90" t="s">
        <v>25</v>
      </c>
      <c r="G21" s="91">
        <v>2200000</v>
      </c>
      <c r="H21" s="90">
        <v>10</v>
      </c>
      <c r="I21" s="91">
        <f t="shared" ref="I21:I54" si="0">G21*H21</f>
        <v>22000000</v>
      </c>
      <c r="J21" s="90">
        <v>10</v>
      </c>
      <c r="K21" s="91">
        <f t="shared" ref="K21:K54" si="1">J21*G21</f>
        <v>22000000</v>
      </c>
      <c r="L21" s="90"/>
    </row>
    <row r="22" spans="1:12" ht="25.5" customHeight="1" x14ac:dyDescent="0.25">
      <c r="A22" s="87">
        <f>A21+1</f>
        <v>2</v>
      </c>
      <c r="B22" s="88" t="s">
        <v>29</v>
      </c>
      <c r="C22" s="89">
        <v>5001840</v>
      </c>
      <c r="D22" s="90">
        <v>2009</v>
      </c>
      <c r="E22" s="90" t="s">
        <v>55</v>
      </c>
      <c r="F22" s="90" t="s">
        <v>25</v>
      </c>
      <c r="G22" s="91">
        <v>2150000</v>
      </c>
      <c r="H22" s="90">
        <v>1</v>
      </c>
      <c r="I22" s="91">
        <f t="shared" si="0"/>
        <v>2150000</v>
      </c>
      <c r="J22" s="90">
        <v>1</v>
      </c>
      <c r="K22" s="91">
        <f t="shared" si="1"/>
        <v>2150000</v>
      </c>
      <c r="L22" s="90"/>
    </row>
    <row r="23" spans="1:12" ht="25.5" customHeight="1" x14ac:dyDescent="0.25">
      <c r="A23" s="87">
        <f t="shared" ref="A23:A54" si="2">A22+1</f>
        <v>3</v>
      </c>
      <c r="B23" s="88" t="s">
        <v>63</v>
      </c>
      <c r="C23" s="89">
        <v>5001106</v>
      </c>
      <c r="D23" s="90">
        <v>2004</v>
      </c>
      <c r="E23" s="90" t="s">
        <v>55</v>
      </c>
      <c r="F23" s="90" t="s">
        <v>25</v>
      </c>
      <c r="G23" s="91">
        <v>2730000</v>
      </c>
      <c r="H23" s="90">
        <v>2</v>
      </c>
      <c r="I23" s="91">
        <f t="shared" si="0"/>
        <v>5460000</v>
      </c>
      <c r="J23" s="90">
        <v>2</v>
      </c>
      <c r="K23" s="91">
        <f t="shared" si="1"/>
        <v>5460000</v>
      </c>
      <c r="L23" s="90"/>
    </row>
    <row r="24" spans="1:12" ht="25.5" customHeight="1" x14ac:dyDescent="0.25">
      <c r="A24" s="87">
        <f t="shared" si="2"/>
        <v>4</v>
      </c>
      <c r="B24" s="88" t="s">
        <v>27</v>
      </c>
      <c r="C24" s="89">
        <v>5001004</v>
      </c>
      <c r="D24" s="90">
        <v>2002</v>
      </c>
      <c r="E24" s="90" t="s">
        <v>55</v>
      </c>
      <c r="F24" s="90" t="s">
        <v>24</v>
      </c>
      <c r="G24" s="91">
        <v>462000</v>
      </c>
      <c r="H24" s="90">
        <v>3</v>
      </c>
      <c r="I24" s="91">
        <f t="shared" si="0"/>
        <v>1386000</v>
      </c>
      <c r="J24" s="90">
        <v>3</v>
      </c>
      <c r="K24" s="91">
        <f t="shared" si="1"/>
        <v>1386000</v>
      </c>
      <c r="L24" s="90"/>
    </row>
    <row r="25" spans="1:12" ht="25.5" customHeight="1" x14ac:dyDescent="0.25">
      <c r="A25" s="87">
        <f t="shared" si="2"/>
        <v>5</v>
      </c>
      <c r="B25" s="92" t="s">
        <v>27</v>
      </c>
      <c r="C25" s="89">
        <v>5001105</v>
      </c>
      <c r="D25" s="90">
        <v>2004</v>
      </c>
      <c r="E25" s="93" t="s">
        <v>55</v>
      </c>
      <c r="F25" s="89" t="s">
        <v>24</v>
      </c>
      <c r="G25" s="91">
        <v>514500</v>
      </c>
      <c r="H25" s="90">
        <v>15</v>
      </c>
      <c r="I25" s="91">
        <f t="shared" si="0"/>
        <v>7717500</v>
      </c>
      <c r="J25" s="90">
        <v>15</v>
      </c>
      <c r="K25" s="91">
        <f t="shared" si="1"/>
        <v>7717500</v>
      </c>
      <c r="L25" s="90"/>
    </row>
    <row r="26" spans="1:12" ht="25.5" customHeight="1" x14ac:dyDescent="0.25">
      <c r="A26" s="87">
        <f t="shared" si="2"/>
        <v>6</v>
      </c>
      <c r="B26" s="92" t="s">
        <v>78</v>
      </c>
      <c r="C26" s="89" t="s">
        <v>79</v>
      </c>
      <c r="D26" s="89">
        <v>2010</v>
      </c>
      <c r="E26" s="93" t="s">
        <v>55</v>
      </c>
      <c r="F26" s="89" t="s">
        <v>25</v>
      </c>
      <c r="G26" s="94">
        <v>2100000</v>
      </c>
      <c r="H26" s="89">
        <v>8</v>
      </c>
      <c r="I26" s="91">
        <f t="shared" si="0"/>
        <v>16800000</v>
      </c>
      <c r="J26" s="89">
        <v>8</v>
      </c>
      <c r="K26" s="91">
        <f t="shared" si="1"/>
        <v>16800000</v>
      </c>
      <c r="L26" s="89"/>
    </row>
    <row r="27" spans="1:12" ht="25.5" customHeight="1" x14ac:dyDescent="0.25">
      <c r="A27" s="87">
        <f t="shared" si="2"/>
        <v>7</v>
      </c>
      <c r="B27" s="88" t="s">
        <v>52</v>
      </c>
      <c r="C27" s="89">
        <v>5001390</v>
      </c>
      <c r="D27" s="90">
        <v>2006</v>
      </c>
      <c r="E27" s="90" t="s">
        <v>55</v>
      </c>
      <c r="F27" s="90" t="s">
        <v>25</v>
      </c>
      <c r="G27" s="91">
        <v>825000</v>
      </c>
      <c r="H27" s="90">
        <v>3</v>
      </c>
      <c r="I27" s="91">
        <f t="shared" si="0"/>
        <v>2475000</v>
      </c>
      <c r="J27" s="90">
        <v>3</v>
      </c>
      <c r="K27" s="91">
        <f t="shared" si="1"/>
        <v>2475000</v>
      </c>
      <c r="L27" s="90"/>
    </row>
    <row r="28" spans="1:12" ht="25.5" customHeight="1" x14ac:dyDescent="0.25">
      <c r="A28" s="87">
        <f t="shared" si="2"/>
        <v>8</v>
      </c>
      <c r="B28" s="88" t="s">
        <v>52</v>
      </c>
      <c r="C28" s="89">
        <v>5001546</v>
      </c>
      <c r="D28" s="90">
        <v>2007</v>
      </c>
      <c r="E28" s="90" t="s">
        <v>55</v>
      </c>
      <c r="F28" s="90" t="s">
        <v>24</v>
      </c>
      <c r="G28" s="91">
        <v>900000</v>
      </c>
      <c r="H28" s="90">
        <v>5</v>
      </c>
      <c r="I28" s="91">
        <f t="shared" si="0"/>
        <v>4500000</v>
      </c>
      <c r="J28" s="90">
        <v>5</v>
      </c>
      <c r="K28" s="91">
        <f t="shared" si="1"/>
        <v>4500000</v>
      </c>
      <c r="L28" s="90"/>
    </row>
    <row r="29" spans="1:12" s="38" customFormat="1" ht="25.5" customHeight="1" x14ac:dyDescent="0.25">
      <c r="A29" s="115">
        <f t="shared" si="2"/>
        <v>9</v>
      </c>
      <c r="B29" s="95" t="s">
        <v>65</v>
      </c>
      <c r="C29" s="96">
        <v>5001536</v>
      </c>
      <c r="D29" s="97">
        <v>2007</v>
      </c>
      <c r="E29" s="97" t="s">
        <v>55</v>
      </c>
      <c r="F29" s="97" t="s">
        <v>25</v>
      </c>
      <c r="G29" s="98">
        <v>1450000</v>
      </c>
      <c r="H29" s="97">
        <v>1</v>
      </c>
      <c r="I29" s="98">
        <f t="shared" si="0"/>
        <v>1450000</v>
      </c>
      <c r="J29" s="97">
        <v>1</v>
      </c>
      <c r="K29" s="98">
        <f t="shared" si="1"/>
        <v>1450000</v>
      </c>
      <c r="L29" s="97" t="s">
        <v>142</v>
      </c>
    </row>
    <row r="30" spans="1:12" ht="25.5" customHeight="1" x14ac:dyDescent="0.25">
      <c r="A30" s="87">
        <f t="shared" si="2"/>
        <v>10</v>
      </c>
      <c r="B30" s="88" t="s">
        <v>66</v>
      </c>
      <c r="C30" s="89" t="s">
        <v>67</v>
      </c>
      <c r="D30" s="90">
        <v>2007</v>
      </c>
      <c r="E30" s="90" t="s">
        <v>55</v>
      </c>
      <c r="F30" s="90" t="s">
        <v>25</v>
      </c>
      <c r="G30" s="91">
        <v>1584000</v>
      </c>
      <c r="H30" s="90">
        <v>1</v>
      </c>
      <c r="I30" s="91">
        <f t="shared" si="0"/>
        <v>1584000</v>
      </c>
      <c r="J30" s="90">
        <v>1</v>
      </c>
      <c r="K30" s="91">
        <f t="shared" si="1"/>
        <v>1584000</v>
      </c>
      <c r="L30" s="90"/>
    </row>
    <row r="31" spans="1:12" ht="25.5" customHeight="1" x14ac:dyDescent="0.25">
      <c r="A31" s="87">
        <f t="shared" si="2"/>
        <v>11</v>
      </c>
      <c r="B31" s="88" t="s">
        <v>26</v>
      </c>
      <c r="C31" s="89">
        <v>5000889</v>
      </c>
      <c r="D31" s="90">
        <v>2001</v>
      </c>
      <c r="E31" s="90" t="s">
        <v>55</v>
      </c>
      <c r="F31" s="90" t="s">
        <v>25</v>
      </c>
      <c r="G31" s="91">
        <v>1400000</v>
      </c>
      <c r="H31" s="90">
        <v>2</v>
      </c>
      <c r="I31" s="91">
        <f t="shared" si="0"/>
        <v>2800000</v>
      </c>
      <c r="J31" s="90">
        <v>2</v>
      </c>
      <c r="K31" s="91">
        <f t="shared" si="1"/>
        <v>2800000</v>
      </c>
      <c r="L31" s="90"/>
    </row>
    <row r="32" spans="1:12" ht="25.5" customHeight="1" x14ac:dyDescent="0.25">
      <c r="A32" s="87">
        <f t="shared" si="2"/>
        <v>12</v>
      </c>
      <c r="B32" s="88" t="s">
        <v>26</v>
      </c>
      <c r="C32" s="89">
        <v>5001162</v>
      </c>
      <c r="D32" s="90">
        <v>2005</v>
      </c>
      <c r="E32" s="90" t="s">
        <v>55</v>
      </c>
      <c r="F32" s="90" t="s">
        <v>25</v>
      </c>
      <c r="G32" s="91">
        <v>1800000</v>
      </c>
      <c r="H32" s="90">
        <v>1</v>
      </c>
      <c r="I32" s="91">
        <f t="shared" si="0"/>
        <v>1800000</v>
      </c>
      <c r="J32" s="90">
        <v>1</v>
      </c>
      <c r="K32" s="91">
        <f t="shared" si="1"/>
        <v>1800000</v>
      </c>
      <c r="L32" s="90"/>
    </row>
    <row r="33" spans="1:12" ht="25.5" customHeight="1" x14ac:dyDescent="0.25">
      <c r="A33" s="87">
        <f t="shared" si="2"/>
        <v>13</v>
      </c>
      <c r="B33" s="88" t="s">
        <v>26</v>
      </c>
      <c r="C33" s="89">
        <v>5001839</v>
      </c>
      <c r="D33" s="90">
        <v>2009</v>
      </c>
      <c r="E33" s="90" t="s">
        <v>55</v>
      </c>
      <c r="F33" s="90" t="s">
        <v>25</v>
      </c>
      <c r="G33" s="91">
        <v>2600000</v>
      </c>
      <c r="H33" s="90">
        <v>1</v>
      </c>
      <c r="I33" s="91">
        <f t="shared" si="0"/>
        <v>2600000</v>
      </c>
      <c r="J33" s="90">
        <v>1</v>
      </c>
      <c r="K33" s="91">
        <f t="shared" si="1"/>
        <v>2600000</v>
      </c>
      <c r="L33" s="90"/>
    </row>
    <row r="34" spans="1:12" ht="25.5" customHeight="1" x14ac:dyDescent="0.25">
      <c r="A34" s="87">
        <f t="shared" si="2"/>
        <v>14</v>
      </c>
      <c r="B34" s="88" t="s">
        <v>62</v>
      </c>
      <c r="C34" s="89">
        <v>5001042</v>
      </c>
      <c r="D34" s="90">
        <v>2003</v>
      </c>
      <c r="E34" s="90" t="s">
        <v>55</v>
      </c>
      <c r="F34" s="90" t="s">
        <v>25</v>
      </c>
      <c r="G34" s="91">
        <v>1795500</v>
      </c>
      <c r="H34" s="90">
        <v>1</v>
      </c>
      <c r="I34" s="91">
        <f t="shared" si="0"/>
        <v>1795500</v>
      </c>
      <c r="J34" s="90">
        <v>1</v>
      </c>
      <c r="K34" s="91">
        <f t="shared" si="1"/>
        <v>1795500</v>
      </c>
      <c r="L34" s="90"/>
    </row>
    <row r="35" spans="1:12" ht="25.5" customHeight="1" x14ac:dyDescent="0.25">
      <c r="A35" s="87">
        <f t="shared" si="2"/>
        <v>15</v>
      </c>
      <c r="B35" s="88" t="s">
        <v>33</v>
      </c>
      <c r="C35" s="89" t="s">
        <v>71</v>
      </c>
      <c r="D35" s="90">
        <v>2009</v>
      </c>
      <c r="E35" s="90" t="s">
        <v>55</v>
      </c>
      <c r="F35" s="90" t="s">
        <v>25</v>
      </c>
      <c r="G35" s="91">
        <v>2600000</v>
      </c>
      <c r="H35" s="90">
        <v>1</v>
      </c>
      <c r="I35" s="91">
        <f t="shared" si="0"/>
        <v>2600000</v>
      </c>
      <c r="J35" s="90">
        <v>1</v>
      </c>
      <c r="K35" s="91">
        <f t="shared" si="1"/>
        <v>2600000</v>
      </c>
      <c r="L35" s="90"/>
    </row>
    <row r="36" spans="1:12" ht="25.5" customHeight="1" x14ac:dyDescent="0.25">
      <c r="A36" s="87">
        <f t="shared" si="2"/>
        <v>16</v>
      </c>
      <c r="B36" s="92" t="s">
        <v>33</v>
      </c>
      <c r="C36" s="89" t="s">
        <v>77</v>
      </c>
      <c r="D36" s="89">
        <v>2012</v>
      </c>
      <c r="E36" s="90" t="s">
        <v>55</v>
      </c>
      <c r="F36" s="89" t="s">
        <v>25</v>
      </c>
      <c r="G36" s="94">
        <v>2100000</v>
      </c>
      <c r="H36" s="89">
        <v>1</v>
      </c>
      <c r="I36" s="91">
        <f t="shared" si="0"/>
        <v>2100000</v>
      </c>
      <c r="J36" s="89">
        <v>1</v>
      </c>
      <c r="K36" s="91">
        <f t="shared" si="1"/>
        <v>2100000</v>
      </c>
      <c r="L36" s="89"/>
    </row>
    <row r="37" spans="1:12" ht="25.5" customHeight="1" x14ac:dyDescent="0.25">
      <c r="A37" s="87">
        <f t="shared" si="2"/>
        <v>17</v>
      </c>
      <c r="B37" s="88" t="s">
        <v>32</v>
      </c>
      <c r="C37" s="89" t="s">
        <v>70</v>
      </c>
      <c r="D37" s="90">
        <v>2009</v>
      </c>
      <c r="E37" s="90" t="s">
        <v>55</v>
      </c>
      <c r="F37" s="90" t="s">
        <v>25</v>
      </c>
      <c r="G37" s="91">
        <v>650000</v>
      </c>
      <c r="H37" s="90">
        <v>1</v>
      </c>
      <c r="I37" s="91">
        <f t="shared" si="0"/>
        <v>650000</v>
      </c>
      <c r="J37" s="90">
        <v>1</v>
      </c>
      <c r="K37" s="91">
        <f t="shared" si="1"/>
        <v>650000</v>
      </c>
      <c r="L37" s="90"/>
    </row>
    <row r="38" spans="1:12" ht="25.5" customHeight="1" x14ac:dyDescent="0.25">
      <c r="A38" s="87">
        <f t="shared" si="2"/>
        <v>18</v>
      </c>
      <c r="B38" s="88" t="s">
        <v>30</v>
      </c>
      <c r="C38" s="89">
        <v>5001333</v>
      </c>
      <c r="D38" s="90">
        <v>2006</v>
      </c>
      <c r="E38" s="90" t="s">
        <v>55</v>
      </c>
      <c r="F38" s="90" t="s">
        <v>25</v>
      </c>
      <c r="G38" s="91">
        <v>85000</v>
      </c>
      <c r="H38" s="90">
        <v>30</v>
      </c>
      <c r="I38" s="91">
        <f t="shared" si="0"/>
        <v>2550000</v>
      </c>
      <c r="J38" s="90">
        <v>30</v>
      </c>
      <c r="K38" s="91">
        <f t="shared" si="1"/>
        <v>2550000</v>
      </c>
      <c r="L38" s="90"/>
    </row>
    <row r="39" spans="1:12" ht="25.5" customHeight="1" x14ac:dyDescent="0.25">
      <c r="A39" s="87">
        <f t="shared" si="2"/>
        <v>19</v>
      </c>
      <c r="B39" s="88" t="s">
        <v>30</v>
      </c>
      <c r="C39" s="89">
        <v>5001675</v>
      </c>
      <c r="D39" s="90">
        <v>2008</v>
      </c>
      <c r="E39" s="90" t="s">
        <v>55</v>
      </c>
      <c r="F39" s="90" t="s">
        <v>25</v>
      </c>
      <c r="G39" s="91">
        <v>190000</v>
      </c>
      <c r="H39" s="90">
        <v>10</v>
      </c>
      <c r="I39" s="91">
        <f t="shared" si="0"/>
        <v>1900000</v>
      </c>
      <c r="J39" s="90">
        <v>10</v>
      </c>
      <c r="K39" s="91">
        <f t="shared" si="1"/>
        <v>1900000</v>
      </c>
      <c r="L39" s="90"/>
    </row>
    <row r="40" spans="1:12" ht="25.5" customHeight="1" x14ac:dyDescent="0.25">
      <c r="A40" s="87">
        <f t="shared" si="2"/>
        <v>20</v>
      </c>
      <c r="B40" s="92" t="s">
        <v>30</v>
      </c>
      <c r="C40" s="89" t="s">
        <v>76</v>
      </c>
      <c r="D40" s="89">
        <v>2010</v>
      </c>
      <c r="E40" s="90" t="s">
        <v>55</v>
      </c>
      <c r="F40" s="89" t="s">
        <v>25</v>
      </c>
      <c r="G40" s="94">
        <v>220000</v>
      </c>
      <c r="H40" s="89">
        <v>150</v>
      </c>
      <c r="I40" s="91">
        <f t="shared" si="0"/>
        <v>33000000</v>
      </c>
      <c r="J40" s="89">
        <v>150</v>
      </c>
      <c r="K40" s="91">
        <f t="shared" si="1"/>
        <v>33000000</v>
      </c>
      <c r="L40" s="89"/>
    </row>
    <row r="41" spans="1:12" ht="25.5" customHeight="1" x14ac:dyDescent="0.25">
      <c r="A41" s="87">
        <f t="shared" si="2"/>
        <v>21</v>
      </c>
      <c r="B41" s="99" t="s">
        <v>30</v>
      </c>
      <c r="C41" s="89" t="s">
        <v>80</v>
      </c>
      <c r="D41" s="89">
        <v>2010</v>
      </c>
      <c r="E41" s="93" t="s">
        <v>55</v>
      </c>
      <c r="F41" s="93" t="s">
        <v>25</v>
      </c>
      <c r="G41" s="94">
        <v>280000</v>
      </c>
      <c r="H41" s="93">
        <v>16</v>
      </c>
      <c r="I41" s="91">
        <f t="shared" si="0"/>
        <v>4480000</v>
      </c>
      <c r="J41" s="93">
        <v>16</v>
      </c>
      <c r="K41" s="91">
        <f t="shared" si="1"/>
        <v>4480000</v>
      </c>
      <c r="L41" s="89"/>
    </row>
    <row r="42" spans="1:12" ht="25.5" customHeight="1" x14ac:dyDescent="0.25">
      <c r="A42" s="87">
        <f t="shared" si="2"/>
        <v>22</v>
      </c>
      <c r="B42" s="88" t="s">
        <v>28</v>
      </c>
      <c r="C42" s="89">
        <v>5001787</v>
      </c>
      <c r="D42" s="90">
        <v>2009</v>
      </c>
      <c r="E42" s="90" t="s">
        <v>55</v>
      </c>
      <c r="F42" s="90" t="s">
        <v>25</v>
      </c>
      <c r="G42" s="91">
        <v>950000</v>
      </c>
      <c r="H42" s="90">
        <v>17</v>
      </c>
      <c r="I42" s="91">
        <f t="shared" si="0"/>
        <v>16150000</v>
      </c>
      <c r="J42" s="90">
        <v>17</v>
      </c>
      <c r="K42" s="91">
        <f t="shared" si="1"/>
        <v>16150000</v>
      </c>
      <c r="L42" s="90"/>
    </row>
    <row r="43" spans="1:12" ht="25.5" customHeight="1" x14ac:dyDescent="0.25">
      <c r="A43" s="87">
        <f t="shared" si="2"/>
        <v>23</v>
      </c>
      <c r="B43" s="100" t="s">
        <v>68</v>
      </c>
      <c r="C43" s="101" t="s">
        <v>69</v>
      </c>
      <c r="D43" s="102">
        <v>2006</v>
      </c>
      <c r="E43" s="102" t="s">
        <v>55</v>
      </c>
      <c r="F43" s="102" t="s">
        <v>25</v>
      </c>
      <c r="G43" s="103">
        <v>750000</v>
      </c>
      <c r="H43" s="104">
        <f>2-1</f>
        <v>1</v>
      </c>
      <c r="I43" s="103">
        <f t="shared" si="0"/>
        <v>750000</v>
      </c>
      <c r="J43" s="102">
        <v>1</v>
      </c>
      <c r="K43" s="103">
        <f t="shared" si="1"/>
        <v>750000</v>
      </c>
      <c r="L43" s="105"/>
    </row>
    <row r="44" spans="1:12" s="37" customFormat="1" ht="25.5" customHeight="1" x14ac:dyDescent="0.25">
      <c r="A44" s="87">
        <f t="shared" si="2"/>
        <v>24</v>
      </c>
      <c r="B44" s="88" t="s">
        <v>72</v>
      </c>
      <c r="C44" s="89" t="s">
        <v>73</v>
      </c>
      <c r="D44" s="90">
        <v>2009</v>
      </c>
      <c r="E44" s="90" t="s">
        <v>55</v>
      </c>
      <c r="F44" s="90" t="s">
        <v>25</v>
      </c>
      <c r="G44" s="91">
        <v>2650000</v>
      </c>
      <c r="H44" s="90">
        <v>2</v>
      </c>
      <c r="I44" s="91">
        <f t="shared" si="0"/>
        <v>5300000</v>
      </c>
      <c r="J44" s="90">
        <v>2</v>
      </c>
      <c r="K44" s="91">
        <f t="shared" si="1"/>
        <v>5300000</v>
      </c>
      <c r="L44" s="90"/>
    </row>
    <row r="45" spans="1:12" ht="25.5" customHeight="1" x14ac:dyDescent="0.25">
      <c r="A45" s="87">
        <f t="shared" si="2"/>
        <v>25</v>
      </c>
      <c r="B45" s="88" t="s">
        <v>31</v>
      </c>
      <c r="C45" s="89">
        <v>5000968</v>
      </c>
      <c r="D45" s="90">
        <v>2002</v>
      </c>
      <c r="E45" s="90" t="s">
        <v>55</v>
      </c>
      <c r="F45" s="90" t="s">
        <v>25</v>
      </c>
      <c r="G45" s="91">
        <v>340000</v>
      </c>
      <c r="H45" s="90">
        <f>5-2</f>
        <v>3</v>
      </c>
      <c r="I45" s="91">
        <f t="shared" si="0"/>
        <v>1020000</v>
      </c>
      <c r="J45" s="90">
        <v>3</v>
      </c>
      <c r="K45" s="91">
        <f t="shared" si="1"/>
        <v>1020000</v>
      </c>
      <c r="L45" s="90"/>
    </row>
    <row r="46" spans="1:12" ht="25.5" customHeight="1" x14ac:dyDescent="0.25">
      <c r="A46" s="87">
        <f t="shared" si="2"/>
        <v>26</v>
      </c>
      <c r="B46" s="88" t="s">
        <v>31</v>
      </c>
      <c r="C46" s="89">
        <v>5001181</v>
      </c>
      <c r="D46" s="90">
        <v>2005</v>
      </c>
      <c r="E46" s="90" t="s">
        <v>55</v>
      </c>
      <c r="F46" s="90" t="s">
        <v>25</v>
      </c>
      <c r="G46" s="91">
        <v>365000</v>
      </c>
      <c r="H46" s="90">
        <v>3</v>
      </c>
      <c r="I46" s="91">
        <f t="shared" si="0"/>
        <v>1095000</v>
      </c>
      <c r="J46" s="90">
        <v>3</v>
      </c>
      <c r="K46" s="91">
        <f t="shared" si="1"/>
        <v>1095000</v>
      </c>
      <c r="L46" s="90"/>
    </row>
    <row r="47" spans="1:12" ht="25.5" customHeight="1" x14ac:dyDescent="0.25">
      <c r="A47" s="87">
        <f t="shared" si="2"/>
        <v>27</v>
      </c>
      <c r="B47" s="106" t="s">
        <v>34</v>
      </c>
      <c r="C47" s="101" t="s">
        <v>35</v>
      </c>
      <c r="D47" s="101">
        <v>2013</v>
      </c>
      <c r="E47" s="101" t="s">
        <v>55</v>
      </c>
      <c r="F47" s="101" t="s">
        <v>25</v>
      </c>
      <c r="G47" s="107">
        <v>350000</v>
      </c>
      <c r="H47" s="101">
        <v>1</v>
      </c>
      <c r="I47" s="103">
        <f t="shared" si="0"/>
        <v>350000</v>
      </c>
      <c r="J47" s="101">
        <v>1</v>
      </c>
      <c r="K47" s="103">
        <f t="shared" si="1"/>
        <v>350000</v>
      </c>
      <c r="L47" s="108"/>
    </row>
    <row r="48" spans="1:12" ht="25.5" customHeight="1" x14ac:dyDescent="0.25">
      <c r="A48" s="87">
        <f t="shared" si="2"/>
        <v>28</v>
      </c>
      <c r="B48" s="88" t="s">
        <v>47</v>
      </c>
      <c r="C48" s="89">
        <v>5001189</v>
      </c>
      <c r="D48" s="90">
        <v>2005</v>
      </c>
      <c r="E48" s="90" t="s">
        <v>55</v>
      </c>
      <c r="F48" s="90" t="s">
        <v>25</v>
      </c>
      <c r="G48" s="91">
        <v>110000</v>
      </c>
      <c r="H48" s="90">
        <f>6-1</f>
        <v>5</v>
      </c>
      <c r="I48" s="91">
        <f t="shared" si="0"/>
        <v>550000</v>
      </c>
      <c r="J48" s="90">
        <v>5</v>
      </c>
      <c r="K48" s="91">
        <f t="shared" si="1"/>
        <v>550000</v>
      </c>
      <c r="L48" s="90"/>
    </row>
    <row r="49" spans="1:15" s="38" customFormat="1" ht="25.5" customHeight="1" x14ac:dyDescent="0.25">
      <c r="A49" s="115">
        <f t="shared" si="2"/>
        <v>29</v>
      </c>
      <c r="B49" s="95" t="s">
        <v>58</v>
      </c>
      <c r="C49" s="109" t="s">
        <v>59</v>
      </c>
      <c r="D49" s="97"/>
      <c r="E49" s="97" t="s">
        <v>55</v>
      </c>
      <c r="F49" s="97" t="s">
        <v>25</v>
      </c>
      <c r="G49" s="98">
        <v>700000</v>
      </c>
      <c r="H49" s="97">
        <v>1</v>
      </c>
      <c r="I49" s="98">
        <f t="shared" si="0"/>
        <v>700000</v>
      </c>
      <c r="J49" s="97">
        <v>1</v>
      </c>
      <c r="K49" s="98">
        <f t="shared" si="1"/>
        <v>700000</v>
      </c>
      <c r="L49" s="97" t="s">
        <v>142</v>
      </c>
    </row>
    <row r="50" spans="1:15" ht="25.5" customHeight="1" x14ac:dyDescent="0.25">
      <c r="A50" s="87">
        <f t="shared" si="2"/>
        <v>30</v>
      </c>
      <c r="B50" s="88" t="s">
        <v>60</v>
      </c>
      <c r="C50" s="89">
        <v>5000702</v>
      </c>
      <c r="D50" s="90">
        <v>2000</v>
      </c>
      <c r="E50" s="90" t="s">
        <v>55</v>
      </c>
      <c r="F50" s="90" t="s">
        <v>25</v>
      </c>
      <c r="G50" s="91">
        <v>1400000</v>
      </c>
      <c r="H50" s="90">
        <v>1</v>
      </c>
      <c r="I50" s="91">
        <f t="shared" si="0"/>
        <v>1400000</v>
      </c>
      <c r="J50" s="90">
        <v>1</v>
      </c>
      <c r="K50" s="91">
        <f t="shared" si="1"/>
        <v>1400000</v>
      </c>
      <c r="L50" s="90"/>
    </row>
    <row r="51" spans="1:15" ht="25.5" customHeight="1" x14ac:dyDescent="0.25">
      <c r="A51" s="87">
        <f t="shared" si="2"/>
        <v>31</v>
      </c>
      <c r="B51" s="88" t="s">
        <v>56</v>
      </c>
      <c r="C51" s="110" t="s">
        <v>57</v>
      </c>
      <c r="D51" s="90">
        <v>1996</v>
      </c>
      <c r="E51" s="90" t="s">
        <v>55</v>
      </c>
      <c r="F51" s="90" t="s">
        <v>25</v>
      </c>
      <c r="G51" s="91">
        <v>2800000</v>
      </c>
      <c r="H51" s="90">
        <v>1</v>
      </c>
      <c r="I51" s="91">
        <f t="shared" si="0"/>
        <v>2800000</v>
      </c>
      <c r="J51" s="90">
        <v>1</v>
      </c>
      <c r="K51" s="91">
        <f t="shared" si="1"/>
        <v>2800000</v>
      </c>
      <c r="L51" s="90"/>
    </row>
    <row r="52" spans="1:15" ht="25.5" customHeight="1" x14ac:dyDescent="0.25">
      <c r="A52" s="87">
        <f t="shared" si="2"/>
        <v>32</v>
      </c>
      <c r="B52" s="88" t="s">
        <v>64</v>
      </c>
      <c r="C52" s="89">
        <v>5001242</v>
      </c>
      <c r="D52" s="90">
        <v>2006</v>
      </c>
      <c r="E52" s="90" t="s">
        <v>55</v>
      </c>
      <c r="F52" s="90" t="s">
        <v>25</v>
      </c>
      <c r="G52" s="91">
        <v>2250000</v>
      </c>
      <c r="H52" s="90">
        <v>1</v>
      </c>
      <c r="I52" s="91">
        <f t="shared" si="0"/>
        <v>2250000</v>
      </c>
      <c r="J52" s="90">
        <v>1</v>
      </c>
      <c r="K52" s="91">
        <f t="shared" si="1"/>
        <v>2250000</v>
      </c>
      <c r="L52" s="90"/>
    </row>
    <row r="53" spans="1:15" ht="25.5" customHeight="1" x14ac:dyDescent="0.25">
      <c r="A53" s="87">
        <f t="shared" si="2"/>
        <v>33</v>
      </c>
      <c r="B53" s="88" t="s">
        <v>64</v>
      </c>
      <c r="C53" s="89">
        <v>5001243</v>
      </c>
      <c r="D53" s="90">
        <v>2006</v>
      </c>
      <c r="E53" s="90" t="s">
        <v>55</v>
      </c>
      <c r="F53" s="90" t="s">
        <v>25</v>
      </c>
      <c r="G53" s="91">
        <v>2350000</v>
      </c>
      <c r="H53" s="90">
        <v>1</v>
      </c>
      <c r="I53" s="91">
        <f t="shared" si="0"/>
        <v>2350000</v>
      </c>
      <c r="J53" s="90">
        <v>1</v>
      </c>
      <c r="K53" s="91">
        <f t="shared" si="1"/>
        <v>2350000</v>
      </c>
      <c r="L53" s="90"/>
    </row>
    <row r="54" spans="1:15" s="37" customFormat="1" ht="25.5" customHeight="1" x14ac:dyDescent="0.25">
      <c r="A54" s="87">
        <f t="shared" si="2"/>
        <v>34</v>
      </c>
      <c r="B54" s="92" t="s">
        <v>74</v>
      </c>
      <c r="C54" s="89" t="s">
        <v>75</v>
      </c>
      <c r="D54" s="89">
        <v>2010</v>
      </c>
      <c r="E54" s="90" t="s">
        <v>55</v>
      </c>
      <c r="F54" s="89" t="s">
        <v>25</v>
      </c>
      <c r="G54" s="94">
        <v>3100000</v>
      </c>
      <c r="H54" s="89">
        <v>1</v>
      </c>
      <c r="I54" s="91">
        <f t="shared" si="0"/>
        <v>3100000</v>
      </c>
      <c r="J54" s="89">
        <v>1</v>
      </c>
      <c r="K54" s="91">
        <f t="shared" si="1"/>
        <v>3100000</v>
      </c>
      <c r="L54" s="89"/>
    </row>
    <row r="55" spans="1:15" ht="25.5" customHeight="1" x14ac:dyDescent="0.25">
      <c r="A55" s="87"/>
      <c r="B55" s="146" t="s">
        <v>81</v>
      </c>
      <c r="C55" s="147"/>
      <c r="D55" s="147"/>
      <c r="E55" s="147"/>
      <c r="F55" s="148"/>
      <c r="G55" s="111"/>
      <c r="H55" s="112">
        <f>SUM(H21:H54)</f>
        <v>301</v>
      </c>
      <c r="I55" s="113">
        <f>SUM(I21:I54)</f>
        <v>159613000</v>
      </c>
      <c r="J55" s="112">
        <f>SUM(J21:J54)</f>
        <v>301</v>
      </c>
      <c r="K55" s="113">
        <f>SUM(K21:K54)</f>
        <v>159613000</v>
      </c>
      <c r="L55" s="114"/>
    </row>
    <row r="56" spans="1:15" ht="16.5" customHeight="1" x14ac:dyDescent="0.25">
      <c r="A56" s="30"/>
      <c r="B56" s="31"/>
      <c r="C56" s="32"/>
      <c r="D56" s="32"/>
      <c r="E56" s="32"/>
      <c r="F56" s="32"/>
      <c r="G56" s="33"/>
      <c r="H56" s="32"/>
      <c r="I56" s="34"/>
      <c r="J56" s="32"/>
      <c r="K56" s="34"/>
      <c r="L56" s="35"/>
    </row>
    <row r="57" spans="1:15" s="82" customFormat="1" ht="16.5" x14ac:dyDescent="0.25">
      <c r="A57" s="163" t="s">
        <v>86</v>
      </c>
      <c r="B57" s="163"/>
      <c r="C57" s="163"/>
      <c r="D57" s="86"/>
      <c r="E57" s="86"/>
      <c r="F57" s="86"/>
      <c r="G57" s="86"/>
      <c r="H57" s="86"/>
      <c r="J57" s="138" t="s">
        <v>140</v>
      </c>
      <c r="K57" s="138"/>
      <c r="L57" s="138"/>
      <c r="M57" s="79"/>
      <c r="N57" s="79"/>
      <c r="O57" s="79"/>
    </row>
    <row r="58" spans="1:15" s="82" customFormat="1" ht="16.5" x14ac:dyDescent="0.25">
      <c r="A58" s="164" t="s">
        <v>87</v>
      </c>
      <c r="B58" s="164"/>
      <c r="C58" s="164"/>
      <c r="D58" s="139" t="s">
        <v>141</v>
      </c>
      <c r="E58" s="139"/>
      <c r="F58" s="139"/>
      <c r="G58" s="139"/>
      <c r="H58" s="139"/>
      <c r="I58" s="139"/>
      <c r="J58" s="136" t="s">
        <v>90</v>
      </c>
      <c r="K58" s="136"/>
      <c r="L58" s="136"/>
      <c r="M58" s="76"/>
      <c r="N58" s="76"/>
      <c r="O58" s="76"/>
    </row>
    <row r="59" spans="1:15" s="82" customFormat="1" ht="27" customHeight="1" x14ac:dyDescent="0.25">
      <c r="A59" s="86"/>
      <c r="B59" s="86"/>
      <c r="C59" s="86"/>
      <c r="D59" s="139" t="s">
        <v>135</v>
      </c>
      <c r="E59" s="139"/>
      <c r="F59" s="139"/>
      <c r="G59" s="139"/>
      <c r="H59" s="139"/>
      <c r="I59" s="139"/>
      <c r="J59" s="80"/>
      <c r="K59" s="80"/>
      <c r="L59" s="80"/>
      <c r="M59" s="80"/>
      <c r="N59" s="80"/>
      <c r="O59" s="80"/>
    </row>
    <row r="60" spans="1:15" s="82" customFormat="1" ht="27" customHeight="1" x14ac:dyDescent="0.25">
      <c r="A60" s="86"/>
      <c r="B60" s="86"/>
      <c r="C60" s="86"/>
      <c r="D60" s="139" t="s">
        <v>136</v>
      </c>
      <c r="E60" s="139"/>
      <c r="F60" s="139"/>
      <c r="G60" s="139"/>
      <c r="H60" s="139"/>
      <c r="I60" s="139"/>
      <c r="J60" s="80"/>
      <c r="K60" s="80"/>
      <c r="L60" s="80"/>
      <c r="M60" s="80"/>
      <c r="N60" s="80"/>
      <c r="O60" s="80"/>
    </row>
    <row r="61" spans="1:15" s="82" customFormat="1" ht="27" customHeight="1" x14ac:dyDescent="0.25">
      <c r="A61" s="86"/>
      <c r="B61" s="86"/>
      <c r="C61" s="86"/>
      <c r="D61" s="139" t="s">
        <v>137</v>
      </c>
      <c r="E61" s="139"/>
      <c r="F61" s="139"/>
      <c r="G61" s="139"/>
      <c r="H61" s="139"/>
      <c r="I61" s="139"/>
      <c r="J61" s="80"/>
      <c r="K61" s="80"/>
      <c r="L61" s="80"/>
      <c r="M61" s="80"/>
      <c r="N61" s="80"/>
      <c r="O61" s="80"/>
    </row>
    <row r="62" spans="1:15" s="82" customFormat="1" ht="27" customHeight="1" x14ac:dyDescent="0.25">
      <c r="A62" s="86"/>
      <c r="B62" s="86"/>
      <c r="C62" s="86"/>
      <c r="D62" s="139" t="s">
        <v>138</v>
      </c>
      <c r="E62" s="139"/>
      <c r="F62" s="139"/>
      <c r="G62" s="139"/>
      <c r="H62" s="139"/>
      <c r="I62" s="139"/>
      <c r="J62" s="80"/>
      <c r="K62" s="80"/>
      <c r="L62" s="80"/>
      <c r="M62" s="80"/>
      <c r="N62" s="80"/>
      <c r="O62" s="80"/>
    </row>
    <row r="63" spans="1:15" s="82" customFormat="1" ht="27" customHeight="1" x14ac:dyDescent="0.25">
      <c r="A63" s="163" t="s">
        <v>89</v>
      </c>
      <c r="B63" s="163"/>
      <c r="C63" s="163"/>
      <c r="D63" s="139" t="s">
        <v>139</v>
      </c>
      <c r="E63" s="139"/>
      <c r="F63" s="139"/>
      <c r="G63" s="139"/>
      <c r="H63" s="139"/>
      <c r="I63" s="139"/>
      <c r="J63" s="136" t="s">
        <v>91</v>
      </c>
      <c r="K63" s="136"/>
      <c r="L63" s="136"/>
      <c r="M63" s="76"/>
      <c r="N63" s="76"/>
      <c r="O63" s="76"/>
    </row>
  </sheetData>
  <sortState ref="A23:L56">
    <sortCondition ref="B23:B56"/>
  </sortState>
  <mergeCells count="39">
    <mergeCell ref="A57:C57"/>
    <mergeCell ref="A58:C58"/>
    <mergeCell ref="J58:L58"/>
    <mergeCell ref="J63:L63"/>
    <mergeCell ref="J57:L57"/>
    <mergeCell ref="D58:I58"/>
    <mergeCell ref="D59:I59"/>
    <mergeCell ref="D60:I60"/>
    <mergeCell ref="D61:I61"/>
    <mergeCell ref="D62:I62"/>
    <mergeCell ref="A63:C63"/>
    <mergeCell ref="D63:I63"/>
    <mergeCell ref="A11:B11"/>
    <mergeCell ref="A12:B12"/>
    <mergeCell ref="A16:D16"/>
    <mergeCell ref="A6:L6"/>
    <mergeCell ref="A8:L8"/>
    <mergeCell ref="A1:F1"/>
    <mergeCell ref="H1:L1"/>
    <mergeCell ref="A2:F2"/>
    <mergeCell ref="H2:L2"/>
    <mergeCell ref="A5:L5"/>
    <mergeCell ref="A3:F3"/>
    <mergeCell ref="B55:F55"/>
    <mergeCell ref="J18:K18"/>
    <mergeCell ref="L18:L19"/>
    <mergeCell ref="A9:B9"/>
    <mergeCell ref="A13:B13"/>
    <mergeCell ref="A14:B14"/>
    <mergeCell ref="A15:B15"/>
    <mergeCell ref="F18:F19"/>
    <mergeCell ref="G18:G19"/>
    <mergeCell ref="H18:I18"/>
    <mergeCell ref="A18:A19"/>
    <mergeCell ref="B18:B19"/>
    <mergeCell ref="C18:C19"/>
    <mergeCell ref="D18:D19"/>
    <mergeCell ref="E18:E19"/>
    <mergeCell ref="A10:B10"/>
  </mergeCells>
  <conditionalFormatting sqref="A18:H18 C20:G20 C21:F54 J18 H19:K20 A20:B56 G21:L56">
    <cfRule type="cellIs" dxfId="3" priority="12" operator="equal">
      <formula>"Thanh lý"</formula>
    </cfRule>
  </conditionalFormatting>
  <conditionalFormatting sqref="A18:H18 C20:G20 C21:F54 J18 H19:K20 A20:B56 G21:L56">
    <cfRule type="cellIs" dxfId="2" priority="11" operator="equal">
      <formula>"Thanh lý 2013"</formula>
    </cfRule>
  </conditionalFormatting>
  <pageMargins left="1.5" right="0.45" top="0.75" bottom="0.75" header="0.3" footer="0.3"/>
  <pageSetup paperSize="9" scale="95" orientation="landscape" r:id="rId1"/>
  <headerFooter>
    <oddFooter>&amp;CTrang &amp;P+0 &amp;RTrang: ...................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workbookViewId="0">
      <selection activeCell="D27" sqref="D27:H27"/>
    </sheetView>
  </sheetViews>
  <sheetFormatPr defaultRowHeight="15" x14ac:dyDescent="0.25"/>
  <cols>
    <col min="1" max="1" width="5.140625" style="7" customWidth="1"/>
    <col min="2" max="2" width="24.140625" style="7" customWidth="1"/>
    <col min="3" max="3" width="16.28515625" style="7" customWidth="1"/>
    <col min="4" max="4" width="9.28515625" style="7" customWidth="1"/>
    <col min="5" max="5" width="8.140625" style="7" hidden="1" customWidth="1"/>
    <col min="6" max="6" width="11.140625" style="7" customWidth="1"/>
    <col min="7" max="7" width="10.28515625" style="7" customWidth="1"/>
    <col min="8" max="8" width="10.7109375" style="7" customWidth="1"/>
    <col min="9" max="9" width="11.7109375" style="7" customWidth="1"/>
    <col min="10" max="10" width="13.5703125" style="7" customWidth="1"/>
    <col min="11" max="11" width="13.7109375" style="7" customWidth="1"/>
    <col min="12" max="16384" width="9.140625" style="7"/>
  </cols>
  <sheetData>
    <row r="1" spans="1:13" ht="15.75" x14ac:dyDescent="0.25">
      <c r="A1" s="159" t="s">
        <v>93</v>
      </c>
      <c r="B1" s="159"/>
      <c r="C1" s="159"/>
      <c r="D1" s="159"/>
      <c r="E1" s="29"/>
      <c r="F1" s="29"/>
      <c r="G1" s="142" t="s">
        <v>0</v>
      </c>
      <c r="H1" s="142"/>
      <c r="I1" s="142"/>
      <c r="J1" s="142"/>
      <c r="K1" s="142"/>
    </row>
    <row r="2" spans="1:13" ht="16.5" x14ac:dyDescent="0.25">
      <c r="A2" s="142" t="s">
        <v>116</v>
      </c>
      <c r="B2" s="142"/>
      <c r="C2" s="142"/>
      <c r="D2" s="142"/>
      <c r="E2" s="29"/>
      <c r="F2" s="29"/>
      <c r="G2" s="143" t="s">
        <v>1</v>
      </c>
      <c r="H2" s="143"/>
      <c r="I2" s="143"/>
      <c r="J2" s="143"/>
      <c r="K2" s="143"/>
    </row>
    <row r="3" spans="1:13" ht="15.75" x14ac:dyDescent="0.25">
      <c r="A3" s="142" t="s">
        <v>117</v>
      </c>
      <c r="B3" s="142"/>
      <c r="C3" s="142"/>
      <c r="D3" s="142"/>
      <c r="E3" s="29"/>
      <c r="F3" s="29"/>
      <c r="G3" s="28"/>
      <c r="H3" s="28"/>
      <c r="I3" s="28"/>
      <c r="J3" s="28"/>
      <c r="K3" s="28"/>
    </row>
    <row r="4" spans="1:13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3" ht="16.5" x14ac:dyDescent="0.25">
      <c r="A5" s="143" t="s">
        <v>120</v>
      </c>
      <c r="B5" s="143"/>
      <c r="C5" s="143"/>
      <c r="D5" s="143"/>
      <c r="E5" s="143"/>
      <c r="F5" s="143"/>
      <c r="G5" s="143"/>
      <c r="H5" s="143"/>
      <c r="I5" s="143"/>
      <c r="J5" s="143"/>
      <c r="K5" s="143"/>
    </row>
    <row r="6" spans="1:13" ht="16.5" x14ac:dyDescent="0.25">
      <c r="A6" s="143" t="s">
        <v>82</v>
      </c>
      <c r="B6" s="143"/>
      <c r="C6" s="143"/>
      <c r="D6" s="143"/>
      <c r="E6" s="143"/>
      <c r="F6" s="143"/>
      <c r="G6" s="143"/>
      <c r="H6" s="143"/>
      <c r="I6" s="143"/>
      <c r="J6" s="143"/>
      <c r="K6" s="143"/>
    </row>
    <row r="7" spans="1:13" s="117" customFormat="1" ht="15" customHeight="1" x14ac:dyDescent="0.25">
      <c r="A7" s="165" t="s">
        <v>96</v>
      </c>
      <c r="B7" s="165"/>
      <c r="C7" s="165"/>
      <c r="D7" s="165"/>
      <c r="E7" s="165"/>
      <c r="F7" s="165"/>
      <c r="G7" s="116"/>
      <c r="H7" s="116"/>
      <c r="I7" s="116"/>
      <c r="J7" s="116"/>
      <c r="K7" s="116"/>
      <c r="M7" s="116"/>
    </row>
    <row r="8" spans="1:13" s="117" customFormat="1" ht="15" customHeight="1" x14ac:dyDescent="0.25">
      <c r="A8" s="165" t="s">
        <v>83</v>
      </c>
      <c r="B8" s="165"/>
      <c r="C8" s="116"/>
      <c r="D8" s="116"/>
      <c r="E8" s="116"/>
      <c r="F8" s="116"/>
      <c r="G8" s="116"/>
      <c r="H8" s="116"/>
      <c r="I8" s="116"/>
      <c r="J8" s="116"/>
      <c r="K8" s="116"/>
      <c r="M8" s="116"/>
    </row>
    <row r="9" spans="1:13" s="117" customFormat="1" ht="15" customHeight="1" x14ac:dyDescent="0.25">
      <c r="A9" s="161" t="s">
        <v>84</v>
      </c>
      <c r="B9" s="161"/>
      <c r="C9" s="116"/>
      <c r="D9" s="26" t="s">
        <v>123</v>
      </c>
      <c r="E9" s="118"/>
      <c r="F9" s="26"/>
      <c r="G9" s="26"/>
      <c r="H9" s="67" t="s">
        <v>122</v>
      </c>
      <c r="I9" s="116"/>
      <c r="J9" s="116"/>
      <c r="K9" s="116"/>
      <c r="M9" s="116"/>
    </row>
    <row r="10" spans="1:13" s="117" customFormat="1" ht="15" customHeight="1" x14ac:dyDescent="0.25">
      <c r="A10" s="161" t="s">
        <v>97</v>
      </c>
      <c r="B10" s="161"/>
      <c r="C10" s="116"/>
      <c r="D10" s="26" t="s">
        <v>125</v>
      </c>
      <c r="E10" s="118"/>
      <c r="F10" s="26"/>
      <c r="G10" s="26"/>
      <c r="H10" s="67" t="s">
        <v>124</v>
      </c>
      <c r="I10" s="116"/>
      <c r="J10" s="116"/>
      <c r="K10" s="116"/>
      <c r="M10" s="116"/>
    </row>
    <row r="11" spans="1:13" s="117" customFormat="1" ht="15" customHeight="1" x14ac:dyDescent="0.25">
      <c r="A11" s="161" t="s">
        <v>127</v>
      </c>
      <c r="B11" s="161"/>
      <c r="C11" s="116"/>
      <c r="D11" s="26" t="s">
        <v>128</v>
      </c>
      <c r="E11" s="118"/>
      <c r="F11" s="26"/>
      <c r="G11" s="26"/>
      <c r="H11" s="67" t="s">
        <v>126</v>
      </c>
      <c r="I11" s="116"/>
      <c r="J11" s="116"/>
      <c r="K11" s="116"/>
      <c r="M11" s="116"/>
    </row>
    <row r="12" spans="1:13" s="117" customFormat="1" ht="15" customHeight="1" x14ac:dyDescent="0.25">
      <c r="A12" s="161" t="s">
        <v>98</v>
      </c>
      <c r="B12" s="161"/>
      <c r="C12" s="116"/>
      <c r="D12" s="26" t="s">
        <v>129</v>
      </c>
      <c r="E12" s="118"/>
      <c r="F12" s="26"/>
      <c r="G12" s="26"/>
      <c r="H12" s="67" t="s">
        <v>126</v>
      </c>
      <c r="I12" s="116"/>
      <c r="J12" s="116"/>
      <c r="K12" s="116"/>
      <c r="M12" s="116"/>
    </row>
    <row r="13" spans="1:13" s="117" customFormat="1" ht="15" customHeight="1" x14ac:dyDescent="0.25">
      <c r="A13" s="161" t="s">
        <v>130</v>
      </c>
      <c r="B13" s="161"/>
      <c r="C13" s="116"/>
      <c r="D13" s="176" t="s">
        <v>131</v>
      </c>
      <c r="E13" s="176"/>
      <c r="F13" s="176"/>
      <c r="G13" s="176"/>
      <c r="H13" s="67" t="s">
        <v>126</v>
      </c>
      <c r="I13" s="116"/>
      <c r="J13" s="116"/>
      <c r="K13" s="116"/>
      <c r="M13" s="116"/>
    </row>
    <row r="14" spans="1:13" s="117" customFormat="1" ht="15" customHeight="1" x14ac:dyDescent="0.25">
      <c r="A14" s="161" t="s">
        <v>132</v>
      </c>
      <c r="B14" s="161"/>
      <c r="C14" s="116"/>
      <c r="D14" s="26" t="s">
        <v>133</v>
      </c>
      <c r="E14" s="118"/>
      <c r="F14" s="26"/>
      <c r="G14" s="26"/>
      <c r="H14" s="67" t="s">
        <v>126</v>
      </c>
      <c r="I14" s="116"/>
      <c r="J14" s="116"/>
      <c r="K14" s="116"/>
      <c r="M14" s="116"/>
    </row>
    <row r="15" spans="1:13" s="117" customFormat="1" ht="15" customHeight="1" x14ac:dyDescent="0.25">
      <c r="A15" s="119" t="s">
        <v>119</v>
      </c>
      <c r="B15" s="120"/>
      <c r="C15" s="116"/>
      <c r="D15" s="116"/>
      <c r="E15" s="116"/>
      <c r="F15" s="116"/>
      <c r="G15" s="116"/>
      <c r="H15" s="116"/>
    </row>
    <row r="16" spans="1:13" customFormat="1" ht="10.5" customHeight="1" x14ac:dyDescent="0.25">
      <c r="A16" s="161"/>
      <c r="B16" s="161"/>
      <c r="C16" s="161"/>
      <c r="D16" s="161"/>
      <c r="E16" s="36"/>
      <c r="F16" s="36"/>
      <c r="G16" s="36"/>
      <c r="H16" s="36"/>
      <c r="I16" s="36"/>
      <c r="J16" s="36"/>
      <c r="K16" s="36"/>
      <c r="L16" s="36"/>
    </row>
    <row r="17" spans="1:13" x14ac:dyDescent="0.25">
      <c r="A17" s="167" t="s">
        <v>2</v>
      </c>
      <c r="B17" s="167" t="s">
        <v>39</v>
      </c>
      <c r="C17" s="167" t="s">
        <v>40</v>
      </c>
      <c r="D17" s="167" t="s">
        <v>41</v>
      </c>
      <c r="E17" s="169" t="s">
        <v>42</v>
      </c>
      <c r="F17" s="169" t="s">
        <v>43</v>
      </c>
      <c r="G17" s="172" t="s">
        <v>12</v>
      </c>
      <c r="H17" s="173"/>
      <c r="I17" s="167" t="s">
        <v>8</v>
      </c>
      <c r="J17" s="169" t="s">
        <v>37</v>
      </c>
      <c r="K17" s="167" t="s">
        <v>11</v>
      </c>
    </row>
    <row r="18" spans="1:13" x14ac:dyDescent="0.25">
      <c r="A18" s="168"/>
      <c r="B18" s="168"/>
      <c r="C18" s="168"/>
      <c r="D18" s="168"/>
      <c r="E18" s="171"/>
      <c r="F18" s="171"/>
      <c r="G18" s="6" t="s">
        <v>44</v>
      </c>
      <c r="H18" s="6" t="s">
        <v>45</v>
      </c>
      <c r="I18" s="168"/>
      <c r="J18" s="170"/>
      <c r="K18" s="168"/>
    </row>
    <row r="19" spans="1:13" s="125" customFormat="1" ht="14.25" x14ac:dyDescent="0.2">
      <c r="A19" s="68" t="s">
        <v>14</v>
      </c>
      <c r="B19" s="68" t="s">
        <v>15</v>
      </c>
      <c r="C19" s="68" t="s">
        <v>16</v>
      </c>
      <c r="D19" s="68">
        <v>1</v>
      </c>
      <c r="E19" s="123">
        <v>2</v>
      </c>
      <c r="F19" s="123">
        <v>3</v>
      </c>
      <c r="G19" s="68">
        <v>4</v>
      </c>
      <c r="H19" s="68">
        <v>5</v>
      </c>
      <c r="I19" s="68">
        <v>6</v>
      </c>
      <c r="J19" s="124">
        <v>7</v>
      </c>
      <c r="K19" s="123">
        <v>8</v>
      </c>
    </row>
    <row r="20" spans="1:13" x14ac:dyDescent="0.25">
      <c r="A20" s="9">
        <v>1</v>
      </c>
      <c r="B20" s="10" t="s">
        <v>48</v>
      </c>
      <c r="C20" s="9" t="s">
        <v>49</v>
      </c>
      <c r="D20" s="9" t="s">
        <v>25</v>
      </c>
      <c r="E20" s="9" t="s">
        <v>46</v>
      </c>
      <c r="F20" s="9"/>
      <c r="G20" s="9">
        <v>8</v>
      </c>
      <c r="H20" s="9">
        <v>8</v>
      </c>
      <c r="I20" s="11" t="s">
        <v>50</v>
      </c>
      <c r="J20" s="11" t="s">
        <v>50</v>
      </c>
      <c r="K20" s="9"/>
    </row>
    <row r="21" spans="1:13" x14ac:dyDescent="0.25">
      <c r="A21" s="9">
        <v>2</v>
      </c>
      <c r="B21" s="12" t="s">
        <v>31</v>
      </c>
      <c r="C21" s="13" t="s">
        <v>51</v>
      </c>
      <c r="D21" s="13" t="s">
        <v>25</v>
      </c>
      <c r="E21" s="13" t="s">
        <v>46</v>
      </c>
      <c r="F21" s="13"/>
      <c r="G21" s="13">
        <v>5</v>
      </c>
      <c r="H21" s="13">
        <v>5</v>
      </c>
      <c r="I21" s="14">
        <v>330000</v>
      </c>
      <c r="J21" s="14">
        <v>1650000</v>
      </c>
      <c r="K21" s="13"/>
    </row>
    <row r="22" spans="1:13" x14ac:dyDescent="0.25">
      <c r="A22" s="9">
        <v>3</v>
      </c>
      <c r="B22" s="12" t="s">
        <v>52</v>
      </c>
      <c r="C22" s="13" t="s">
        <v>53</v>
      </c>
      <c r="D22" s="13" t="s">
        <v>24</v>
      </c>
      <c r="E22" s="13" t="s">
        <v>46</v>
      </c>
      <c r="F22" s="13">
        <v>2007</v>
      </c>
      <c r="G22" s="13">
        <v>5</v>
      </c>
      <c r="H22" s="13">
        <v>5</v>
      </c>
      <c r="I22" s="14">
        <v>900000</v>
      </c>
      <c r="J22" s="14">
        <v>4500000</v>
      </c>
      <c r="K22" s="13"/>
    </row>
    <row r="23" spans="1:13" x14ac:dyDescent="0.25">
      <c r="A23" s="18"/>
      <c r="B23" s="177" t="s">
        <v>81</v>
      </c>
      <c r="C23" s="178"/>
      <c r="D23" s="178"/>
      <c r="E23" s="178"/>
      <c r="F23" s="179"/>
      <c r="G23" s="19">
        <f>SUM(G20:G22)</f>
        <v>18</v>
      </c>
      <c r="H23" s="19">
        <f>SUM(H20:H22)</f>
        <v>18</v>
      </c>
      <c r="I23" s="20"/>
      <c r="J23" s="20">
        <f>SUM(J21:J22)</f>
        <v>6150000</v>
      </c>
      <c r="K23" s="18"/>
    </row>
    <row r="24" spans="1:13" ht="10.5" customHeight="1" x14ac:dyDescent="0.25">
      <c r="A24" s="21"/>
      <c r="B24" s="22"/>
      <c r="C24" s="22"/>
      <c r="D24" s="22"/>
      <c r="E24" s="22"/>
      <c r="F24" s="22"/>
      <c r="G24" s="22"/>
      <c r="H24" s="22"/>
      <c r="I24" s="23"/>
      <c r="J24" s="23"/>
      <c r="K24" s="21"/>
    </row>
    <row r="25" spans="1:13" s="117" customFormat="1" ht="16.5" x14ac:dyDescent="0.25">
      <c r="A25" s="174" t="s">
        <v>86</v>
      </c>
      <c r="B25" s="174"/>
      <c r="C25" s="174"/>
      <c r="D25" s="121"/>
      <c r="E25" s="121"/>
      <c r="F25" s="121"/>
      <c r="G25" s="122"/>
      <c r="H25" s="122"/>
      <c r="I25" s="138" t="s">
        <v>140</v>
      </c>
      <c r="J25" s="138"/>
      <c r="K25" s="138"/>
    </row>
    <row r="26" spans="1:13" s="117" customFormat="1" ht="18.75" customHeight="1" x14ac:dyDescent="0.25">
      <c r="A26" s="166" t="s">
        <v>87</v>
      </c>
      <c r="B26" s="166"/>
      <c r="C26" s="166"/>
      <c r="E26" s="120" t="s">
        <v>88</v>
      </c>
      <c r="F26" s="120"/>
      <c r="G26" s="120"/>
      <c r="H26" s="120"/>
      <c r="I26" s="136" t="s">
        <v>90</v>
      </c>
      <c r="J26" s="136"/>
      <c r="K26" s="136"/>
    </row>
    <row r="27" spans="1:13" s="117" customFormat="1" ht="29.25" customHeight="1" x14ac:dyDescent="0.25">
      <c r="A27" s="121"/>
      <c r="B27" s="121"/>
      <c r="C27" s="121"/>
      <c r="D27" s="175" t="s">
        <v>135</v>
      </c>
      <c r="E27" s="175"/>
      <c r="F27" s="175"/>
      <c r="G27" s="175"/>
      <c r="H27" s="175"/>
      <c r="I27" s="80"/>
      <c r="J27" s="80"/>
      <c r="K27" s="80"/>
      <c r="M27" s="121"/>
    </row>
    <row r="28" spans="1:13" s="117" customFormat="1" ht="29.25" customHeight="1" x14ac:dyDescent="0.25">
      <c r="A28" s="121"/>
      <c r="B28" s="121"/>
      <c r="C28" s="121"/>
      <c r="D28" s="175" t="s">
        <v>136</v>
      </c>
      <c r="E28" s="175"/>
      <c r="F28" s="175"/>
      <c r="G28" s="175"/>
      <c r="H28" s="175"/>
      <c r="I28" s="80"/>
      <c r="J28" s="80"/>
      <c r="K28" s="80"/>
      <c r="M28" s="121"/>
    </row>
    <row r="29" spans="1:13" s="117" customFormat="1" ht="29.25" customHeight="1" x14ac:dyDescent="0.25">
      <c r="A29" s="121"/>
      <c r="B29" s="121"/>
      <c r="C29" s="121"/>
      <c r="D29" s="175" t="s">
        <v>137</v>
      </c>
      <c r="E29" s="175"/>
      <c r="F29" s="175"/>
      <c r="G29" s="175"/>
      <c r="H29" s="175"/>
      <c r="I29" s="80"/>
      <c r="J29" s="80"/>
      <c r="K29" s="80"/>
      <c r="M29" s="121"/>
    </row>
    <row r="30" spans="1:13" s="117" customFormat="1" ht="29.25" customHeight="1" x14ac:dyDescent="0.25">
      <c r="A30" s="121"/>
      <c r="B30" s="121"/>
      <c r="C30" s="121"/>
      <c r="D30" s="175" t="s">
        <v>138</v>
      </c>
      <c r="E30" s="175"/>
      <c r="F30" s="175"/>
      <c r="G30" s="175"/>
      <c r="H30" s="175"/>
      <c r="I30" s="80"/>
      <c r="J30" s="80"/>
      <c r="K30" s="80"/>
      <c r="M30" s="121"/>
    </row>
    <row r="31" spans="1:13" s="117" customFormat="1" ht="29.25" customHeight="1" x14ac:dyDescent="0.25">
      <c r="A31" s="174" t="s">
        <v>89</v>
      </c>
      <c r="B31" s="174"/>
      <c r="C31" s="174"/>
      <c r="D31" s="175" t="s">
        <v>139</v>
      </c>
      <c r="E31" s="175"/>
      <c r="F31" s="175"/>
      <c r="G31" s="175"/>
      <c r="H31" s="175"/>
      <c r="I31" s="136" t="s">
        <v>91</v>
      </c>
      <c r="J31" s="136"/>
      <c r="K31" s="136"/>
      <c r="M31" s="121"/>
    </row>
    <row r="32" spans="1:13" s="29" customFormat="1" x14ac:dyDescent="0.25"/>
    <row r="33" s="29" customFormat="1" x14ac:dyDescent="0.25"/>
    <row r="34" s="29" customFormat="1" x14ac:dyDescent="0.25"/>
    <row r="35" s="29" customFormat="1" x14ac:dyDescent="0.25"/>
    <row r="36" s="29" customFormat="1" x14ac:dyDescent="0.25"/>
    <row r="37" s="29" customFormat="1" x14ac:dyDescent="0.25"/>
    <row r="38" s="29" customFormat="1" x14ac:dyDescent="0.25"/>
    <row r="39" s="29" customFormat="1" x14ac:dyDescent="0.25"/>
    <row r="40" s="29" customFormat="1" x14ac:dyDescent="0.25"/>
    <row r="41" s="29" customFormat="1" x14ac:dyDescent="0.25"/>
    <row r="42" s="29" customFormat="1" x14ac:dyDescent="0.25"/>
    <row r="43" s="29" customFormat="1" x14ac:dyDescent="0.25"/>
    <row r="44" s="29" customFormat="1" x14ac:dyDescent="0.25"/>
    <row r="45" s="29" customFormat="1" x14ac:dyDescent="0.25"/>
    <row r="46" s="29" customFormat="1" x14ac:dyDescent="0.25"/>
    <row r="47" s="29" customFormat="1" x14ac:dyDescent="0.25"/>
    <row r="48" s="29" customFormat="1" x14ac:dyDescent="0.25"/>
    <row r="49" s="29" customFormat="1" x14ac:dyDescent="0.25"/>
    <row r="50" s="29" customFormat="1" x14ac:dyDescent="0.25"/>
    <row r="51" s="29" customFormat="1" x14ac:dyDescent="0.25"/>
    <row r="52" s="29" customFormat="1" x14ac:dyDescent="0.25"/>
  </sheetData>
  <mergeCells count="39">
    <mergeCell ref="I31:K31"/>
    <mergeCell ref="D27:H27"/>
    <mergeCell ref="D28:H28"/>
    <mergeCell ref="D29:H29"/>
    <mergeCell ref="D30:H30"/>
    <mergeCell ref="A31:C31"/>
    <mergeCell ref="D31:H31"/>
    <mergeCell ref="A10:B10"/>
    <mergeCell ref="A14:B14"/>
    <mergeCell ref="A11:B11"/>
    <mergeCell ref="D13:G13"/>
    <mergeCell ref="B23:F23"/>
    <mergeCell ref="A25:C25"/>
    <mergeCell ref="A12:B12"/>
    <mergeCell ref="A13:B13"/>
    <mergeCell ref="I25:K25"/>
    <mergeCell ref="A26:C26"/>
    <mergeCell ref="I26:K26"/>
    <mergeCell ref="A16:D16"/>
    <mergeCell ref="A17:A18"/>
    <mergeCell ref="B17:B18"/>
    <mergeCell ref="C17:C18"/>
    <mergeCell ref="J17:J18"/>
    <mergeCell ref="K17:K18"/>
    <mergeCell ref="D17:D18"/>
    <mergeCell ref="E17:E18"/>
    <mergeCell ref="F17:F18"/>
    <mergeCell ref="G17:H17"/>
    <mergeCell ref="I17:I18"/>
    <mergeCell ref="A6:K6"/>
    <mergeCell ref="A8:B8"/>
    <mergeCell ref="A9:B9"/>
    <mergeCell ref="A7:F7"/>
    <mergeCell ref="A1:D1"/>
    <mergeCell ref="G1:K1"/>
    <mergeCell ref="A2:D2"/>
    <mergeCell ref="G2:K2"/>
    <mergeCell ref="A5:K5"/>
    <mergeCell ref="A3:D3"/>
  </mergeCells>
  <pageMargins left="1.5" right="0.45" top="0.5" bottom="0.5" header="0.3" footer="0.3"/>
  <pageSetup paperSize="9" scale="95" orientation="landscape" r:id="rId1"/>
  <headerFooter>
    <oddFooter>&amp;RTrang: ...................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TSQT</vt:lpstr>
      <vt:lpstr>DCKTCD</vt:lpstr>
      <vt:lpstr>TDNB</vt:lpstr>
      <vt:lpstr>DCKTCD!Print_Titles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HUONG-QT</cp:lastModifiedBy>
  <cp:lastPrinted>2018-03-07T01:37:25Z</cp:lastPrinted>
  <dcterms:created xsi:type="dcterms:W3CDTF">2014-09-06T02:10:41Z</dcterms:created>
  <dcterms:modified xsi:type="dcterms:W3CDTF">2018-11-05T07:08:34Z</dcterms:modified>
</cp:coreProperties>
</file>